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287541A-4EFC-44C2-B8DC-12C0A029B0C2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 s="1"/>
  <c r="L20" i="4"/>
  <c r="L19" i="4"/>
  <c r="N19" i="4" s="1"/>
  <c r="M19" i="4"/>
  <c r="AP31" i="17"/>
  <c r="AA43" i="17"/>
  <c r="AB43" i="17"/>
  <c r="AC43" i="17" s="1"/>
  <c r="AA31" i="17"/>
  <c r="AA32" i="17" s="1"/>
  <c r="AB31" i="17"/>
  <c r="AQ31" i="17" s="1"/>
  <c r="AA19" i="17"/>
  <c r="AA20" i="17" s="1"/>
  <c r="AB19" i="17"/>
  <c r="AC19" i="17"/>
  <c r="L43" i="17"/>
  <c r="L44" i="17" s="1"/>
  <c r="M43" i="17"/>
  <c r="AQ43" i="17" s="1"/>
  <c r="L31" i="17"/>
  <c r="L32" i="17" s="1"/>
  <c r="M31" i="17"/>
  <c r="N31" i="17"/>
  <c r="L19" i="17"/>
  <c r="L20" i="17" s="1"/>
  <c r="M19" i="17"/>
  <c r="AQ19" i="17" s="1"/>
  <c r="N19" i="17"/>
  <c r="AR19" i="17" s="1"/>
  <c r="AP43" i="16"/>
  <c r="AP31" i="16"/>
  <c r="AA43" i="16"/>
  <c r="AA44" i="16" s="1"/>
  <c r="AB43" i="16"/>
  <c r="AC43" i="16"/>
  <c r="AA31" i="16"/>
  <c r="AA32" i="16" s="1"/>
  <c r="AB31" i="16"/>
  <c r="AA19" i="16"/>
  <c r="AC19" i="16" s="1"/>
  <c r="AB19" i="16"/>
  <c r="AQ19" i="16" s="1"/>
  <c r="L43" i="16"/>
  <c r="L44" i="16" s="1"/>
  <c r="M43" i="16"/>
  <c r="N43" i="16"/>
  <c r="L31" i="16"/>
  <c r="L32" i="16" s="1"/>
  <c r="M31" i="16"/>
  <c r="N31" i="16"/>
  <c r="L19" i="16"/>
  <c r="M19" i="16"/>
  <c r="AP43" i="15"/>
  <c r="AQ43" i="15"/>
  <c r="AR43" i="15"/>
  <c r="AA44" i="15"/>
  <c r="AA43" i="15"/>
  <c r="AB43" i="15"/>
  <c r="AC43" i="15" s="1"/>
  <c r="AA31" i="15"/>
  <c r="AP31" i="15" s="1"/>
  <c r="AB31" i="15"/>
  <c r="AQ31" i="15" s="1"/>
  <c r="AC31" i="15"/>
  <c r="AA19" i="15"/>
  <c r="AP19" i="15" s="1"/>
  <c r="AB19" i="15"/>
  <c r="AC19" i="15"/>
  <c r="L43" i="15"/>
  <c r="L44" i="15" s="1"/>
  <c r="M43" i="15"/>
  <c r="N43" i="15"/>
  <c r="L31" i="15"/>
  <c r="M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C31" i="8" s="1"/>
  <c r="AB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M43" i="7"/>
  <c r="N43" i="7" s="1"/>
  <c r="L32" i="7"/>
  <c r="L31" i="7"/>
  <c r="N31" i="7" s="1"/>
  <c r="M31" i="7"/>
  <c r="L20" i="7"/>
  <c r="L19" i="7"/>
  <c r="M19" i="7"/>
  <c r="N19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Z43" i="8"/>
  <c r="Y43" i="8"/>
  <c r="X43" i="8"/>
  <c r="W43" i="8"/>
  <c r="V43" i="8"/>
  <c r="U43" i="8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N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C15" i="12" s="1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W32" i="11" s="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J20" i="11" s="1"/>
  <c r="I19" i="11"/>
  <c r="H19" i="1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U32" i="14" s="1"/>
  <c r="T31" i="14"/>
  <c r="S31" i="14"/>
  <c r="R31" i="14"/>
  <c r="Q31" i="14"/>
  <c r="K31" i="14"/>
  <c r="J31" i="14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C30" i="16" s="1"/>
  <c r="AA30" i="16"/>
  <c r="M30" i="16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U32" i="7" s="1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A44" i="17" l="1"/>
  <c r="AP44" i="17" s="1"/>
  <c r="AP32" i="17"/>
  <c r="AC31" i="17"/>
  <c r="AR31" i="17" s="1"/>
  <c r="AC30" i="17"/>
  <c r="AP16" i="17"/>
  <c r="AQ17" i="17"/>
  <c r="AP20" i="17"/>
  <c r="N43" i="17"/>
  <c r="AR43" i="17" s="1"/>
  <c r="N40" i="17"/>
  <c r="AP43" i="17"/>
  <c r="N39" i="17"/>
  <c r="N41" i="17"/>
  <c r="AP19" i="17"/>
  <c r="N16" i="17"/>
  <c r="AR43" i="16"/>
  <c r="AQ43" i="16"/>
  <c r="AP44" i="16"/>
  <c r="AQ30" i="16"/>
  <c r="AC28" i="16"/>
  <c r="AC31" i="16"/>
  <c r="AR31" i="16"/>
  <c r="AQ31" i="16"/>
  <c r="AP32" i="16"/>
  <c r="AP19" i="16"/>
  <c r="AA20" i="16"/>
  <c r="N29" i="16"/>
  <c r="N19" i="16"/>
  <c r="AR19" i="16" s="1"/>
  <c r="L20" i="16"/>
  <c r="AP20" i="16" s="1"/>
  <c r="AP44" i="15"/>
  <c r="AA32" i="15"/>
  <c r="AA20" i="15"/>
  <c r="AR19" i="15"/>
  <c r="AQ19" i="15"/>
  <c r="AP20" i="15"/>
  <c r="N31" i="15"/>
  <c r="L32" i="15"/>
  <c r="AP32" i="15" s="1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AQ42" i="11"/>
  <c r="AC41" i="11"/>
  <c r="AC27" i="11"/>
  <c r="Y32" i="11"/>
  <c r="AC16" i="11"/>
  <c r="N41" i="10"/>
  <c r="F44" i="10"/>
  <c r="N28" i="10"/>
  <c r="N28" i="12"/>
  <c r="N39" i="7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N43" i="8"/>
  <c r="AR39" i="7"/>
  <c r="AP39" i="4"/>
  <c r="H44" i="16"/>
  <c r="AQ40" i="14"/>
  <c r="F44" i="11"/>
  <c r="AJ44" i="11" s="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N29" i="14"/>
  <c r="AR29" i="14" s="1"/>
  <c r="D32" i="14"/>
  <c r="AH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32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F20" i="15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N16" i="14"/>
  <c r="AR16" i="14" s="1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R41" i="8" s="1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F19" i="12"/>
  <c r="F32" i="12"/>
  <c r="AJ32" i="12" s="1"/>
  <c r="J44" i="12"/>
  <c r="AN44" i="12" s="1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C20" i="17" l="1"/>
  <c r="AR41" i="17"/>
  <c r="AF44" i="16"/>
  <c r="AR41" i="16"/>
  <c r="AL44" i="16"/>
  <c r="AC32" i="16"/>
  <c r="AR40" i="16"/>
  <c r="AH32" i="16"/>
  <c r="AL44" i="15"/>
  <c r="AR41" i="15"/>
  <c r="AN32" i="15"/>
  <c r="AJ20" i="15"/>
  <c r="AF32" i="15"/>
  <c r="AR31" i="15"/>
  <c r="AR16" i="15"/>
  <c r="AR30" i="14"/>
  <c r="AR41" i="11"/>
  <c r="AR42" i="11"/>
  <c r="AJ20" i="11"/>
  <c r="AR18" i="11"/>
  <c r="AF32" i="10"/>
  <c r="AR39" i="10"/>
  <c r="AC44" i="10"/>
  <c r="AH44" i="10"/>
  <c r="AR28" i="6"/>
  <c r="AF32" i="12"/>
  <c r="AR27" i="9"/>
  <c r="AH20" i="9"/>
  <c r="AR17" i="12"/>
  <c r="AF32" i="8"/>
  <c r="AR41" i="7"/>
  <c r="AR30" i="7"/>
  <c r="AC32" i="7"/>
  <c r="AN32" i="7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<sst xmlns="http://schemas.openxmlformats.org/spreadsheetml/2006/main" count="3300" uniqueCount="40">
  <si>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</si>
  <si>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</si>
  <si>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</si>
  <si>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</si>
  <si>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</si>
  <si>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</si>
  <si>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</si>
  <si>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</si>
  <si>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</si>
  <si>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</si>
  <si>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</si>
  <si>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</si>
  <si>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</si>
  <si>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</si>
  <si>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</si>
  <si>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</si>
  <si>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</si>
  <si>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</si>
  <si>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</si>
  <si>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</si>
  <si>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</si>
  <si>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</si>
  <si>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</si>
  <si>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</si>
  <si>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</si>
  <si>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</si>
  <si>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</si>
  <si>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</si>
  <si>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</si>
  <si>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</si>
  <si>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</si>
  <si>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</si>
  <si>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</si>
  <si>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</si>
  <si>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</si>
  <si>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</si>
  <si>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</si>
  <si>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2009 T1</t>
  </si>
  <si>
    <t>https://www.inegi.org.mx/programas/enoe/15ymas/#microdatos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</si>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</sst>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7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13189519.999999998</v>
      </c>
      <c r="C15" s="2"/>
      <c r="D15" s="2">
        <v>7635510.0000000019</v>
      </c>
      <c r="E15" s="2"/>
      <c r="F15" s="2">
        <v>4099190</v>
      </c>
      <c r="G15" s="2"/>
      <c r="H15" s="2">
        <v>6722170</v>
      </c>
      <c r="I15" s="2"/>
      <c r="J15" s="2">
        <v>0</v>
      </c>
      <c r="K15" s="2"/>
      <c r="L15" s="1">
        <f t="shared" ref="L15:M18" si="0">B15+D15+F15+H15+J15</f>
        <v>31646390</v>
      </c>
      <c r="M15" s="14">
        <f t="shared" si="0"/>
        <v>0</v>
      </c>
      <c r="N15" s="12">
        <f>L15+M15</f>
        <v>31646390</v>
      </c>
      <c r="P15" s="3" t="s">
        <v>12</v>
      </c>
      <c r="Q15" s="2">
        <v>2643</v>
      </c>
      <c r="R15" s="2">
        <v>0</v>
      </c>
      <c r="S15" s="2">
        <v>891</v>
      </c>
      <c r="T15" s="2">
        <v>0</v>
      </c>
      <c r="U15" s="2">
        <v>535</v>
      </c>
      <c r="V15" s="2">
        <v>0</v>
      </c>
      <c r="W15" s="2">
        <v>1896</v>
      </c>
      <c r="X15" s="2">
        <v>0</v>
      </c>
      <c r="Y15" s="2">
        <v>110</v>
      </c>
      <c r="Z15" s="2">
        <v>0</v>
      </c>
      <c r="AA15" s="1">
        <f t="shared" ref="AA15:AB18" si="1">Q15+S15+U15+W15+Y15</f>
        <v>6075</v>
      </c>
      <c r="AB15" s="14">
        <f t="shared" si="1"/>
        <v>0</v>
      </c>
      <c r="AC15" s="12">
        <f>AA15+AB15</f>
        <v>6075</v>
      </c>
      <c r="AE15" s="3" t="s">
        <v>12</v>
      </c>
      <c r="AF15" s="2">
        <f t="shared" ref="AF15:AR18" si="2">IFERROR(B15/Q15, "N.A.")</f>
        <v>4990.3594400302682</v>
      </c>
      <c r="AG15" s="2" t="str">
        <f t="shared" si="2"/>
        <v>N.A.</v>
      </c>
      <c r="AH15" s="2">
        <f t="shared" si="2"/>
        <v>8569.5959595959612</v>
      </c>
      <c r="AI15" s="2" t="str">
        <f t="shared" si="2"/>
        <v>N.A.</v>
      </c>
      <c r="AJ15" s="2">
        <f t="shared" si="2"/>
        <v>7662.0373831775705</v>
      </c>
      <c r="AK15" s="2" t="str">
        <f t="shared" si="2"/>
        <v>N.A.</v>
      </c>
      <c r="AL15" s="2">
        <f t="shared" si="2"/>
        <v>3545.4483122362867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5209.2823045267487</v>
      </c>
      <c r="AQ15" s="16" t="str">
        <f t="shared" si="2"/>
        <v>N.A.</v>
      </c>
      <c r="AR15" s="12">
        <f t="shared" si="2"/>
        <v>5209.2823045267487</v>
      </c>
    </row>
    <row r="16" spans="1:44" ht="15" customHeight="1" thickBot="1" x14ac:dyDescent="0.3">
      <c r="A16" s="3" t="s">
        <v>13</v>
      </c>
      <c r="B16" s="2">
        <v>2253630</v>
      </c>
      <c r="C16" s="2">
        <v>464400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2253630</v>
      </c>
      <c r="M16" s="14">
        <f t="shared" si="0"/>
        <v>464400</v>
      </c>
      <c r="N16" s="12">
        <f>L16+M16</f>
        <v>2718030</v>
      </c>
      <c r="P16" s="3" t="s">
        <v>13</v>
      </c>
      <c r="Q16" s="2">
        <v>908</v>
      </c>
      <c r="R16" s="2">
        <v>120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908</v>
      </c>
      <c r="AB16" s="14">
        <f t="shared" si="1"/>
        <v>120</v>
      </c>
      <c r="AC16" s="12">
        <f>AA16+AB16</f>
        <v>1028</v>
      </c>
      <c r="AE16" s="3" t="s">
        <v>13</v>
      </c>
      <c r="AF16" s="2">
        <f t="shared" si="2"/>
        <v>2481.9713656387667</v>
      </c>
      <c r="AG16" s="2">
        <f t="shared" si="2"/>
        <v>3870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2481.9713656387667</v>
      </c>
      <c r="AQ16" s="16">
        <f t="shared" si="2"/>
        <v>3870</v>
      </c>
      <c r="AR16" s="12">
        <f t="shared" si="2"/>
        <v>2643.9980544747082</v>
      </c>
    </row>
    <row r="17" spans="1:44" ht="15" customHeight="1" thickBot="1" x14ac:dyDescent="0.3">
      <c r="A17" s="3" t="s">
        <v>14</v>
      </c>
      <c r="B17" s="2">
        <v>23183294.999999996</v>
      </c>
      <c r="C17" s="2">
        <v>52276919.999999985</v>
      </c>
      <c r="D17" s="2">
        <v>4799800</v>
      </c>
      <c r="E17" s="2">
        <v>942480</v>
      </c>
      <c r="F17" s="2"/>
      <c r="G17" s="2">
        <v>7211120</v>
      </c>
      <c r="H17" s="2"/>
      <c r="I17" s="2">
        <v>6710399.9999999991</v>
      </c>
      <c r="J17" s="2">
        <v>0</v>
      </c>
      <c r="K17" s="2"/>
      <c r="L17" s="1">
        <f t="shared" si="0"/>
        <v>27983094.999999996</v>
      </c>
      <c r="M17" s="14">
        <f t="shared" si="0"/>
        <v>67140919.999999985</v>
      </c>
      <c r="N17" s="12">
        <f>L17+M17</f>
        <v>95124014.999999985</v>
      </c>
      <c r="P17" s="3" t="s">
        <v>14</v>
      </c>
      <c r="Q17" s="2">
        <v>4567</v>
      </c>
      <c r="R17" s="2">
        <v>9748</v>
      </c>
      <c r="S17" s="2">
        <v>919</v>
      </c>
      <c r="T17" s="2">
        <v>66</v>
      </c>
      <c r="U17" s="2">
        <v>0</v>
      </c>
      <c r="V17" s="2">
        <v>566</v>
      </c>
      <c r="W17" s="2">
        <v>0</v>
      </c>
      <c r="X17" s="2">
        <v>645</v>
      </c>
      <c r="Y17" s="2">
        <v>66</v>
      </c>
      <c r="Z17" s="2">
        <v>0</v>
      </c>
      <c r="AA17" s="1">
        <f t="shared" si="1"/>
        <v>5552</v>
      </c>
      <c r="AB17" s="14">
        <f t="shared" si="1"/>
        <v>11025</v>
      </c>
      <c r="AC17" s="12">
        <f>AA17+AB17</f>
        <v>16577</v>
      </c>
      <c r="AE17" s="3" t="s">
        <v>14</v>
      </c>
      <c r="AF17" s="2">
        <f t="shared" si="2"/>
        <v>5076.2634114298216</v>
      </c>
      <c r="AG17" s="2">
        <f t="shared" si="2"/>
        <v>5362.8354534263426</v>
      </c>
      <c r="AH17" s="2">
        <f t="shared" si="2"/>
        <v>5222.8509249183899</v>
      </c>
      <c r="AI17" s="2">
        <f t="shared" si="2"/>
        <v>14280</v>
      </c>
      <c r="AJ17" s="2" t="str">
        <f t="shared" si="2"/>
        <v>N.A.</v>
      </c>
      <c r="AK17" s="2">
        <f t="shared" si="2"/>
        <v>12740.494699646642</v>
      </c>
      <c r="AL17" s="2" t="str">
        <f t="shared" si="2"/>
        <v>N.A.</v>
      </c>
      <c r="AM17" s="2">
        <f t="shared" si="2"/>
        <v>10403.720930232557</v>
      </c>
      <c r="AN17" s="2">
        <f t="shared" si="2"/>
        <v>0</v>
      </c>
      <c r="AO17" s="2" t="str">
        <f t="shared" si="2"/>
        <v>N.A.</v>
      </c>
      <c r="AP17" s="15">
        <f t="shared" si="2"/>
        <v>5040.1828170028812</v>
      </c>
      <c r="AQ17" s="16">
        <f t="shared" si="2"/>
        <v>6089.8793650793641</v>
      </c>
      <c r="AR17" s="12">
        <f t="shared" si="2"/>
        <v>5738.3130240694927</v>
      </c>
    </row>
    <row r="18" spans="1:44" ht="15" customHeight="1" thickBot="1" x14ac:dyDescent="0.3">
      <c r="A18" s="3" t="s">
        <v>15</v>
      </c>
      <c r="B18" s="2">
        <v>717240</v>
      </c>
      <c r="C18" s="2"/>
      <c r="D18" s="2"/>
      <c r="E18" s="2"/>
      <c r="F18" s="2"/>
      <c r="G18" s="2">
        <v>500520</v>
      </c>
      <c r="H18" s="2"/>
      <c r="I18" s="2"/>
      <c r="J18" s="2"/>
      <c r="K18" s="2"/>
      <c r="L18" s="1">
        <f t="shared" si="0"/>
        <v>717240</v>
      </c>
      <c r="M18" s="14">
        <f t="shared" si="0"/>
        <v>500520</v>
      </c>
      <c r="N18" s="12">
        <f>L18+M18</f>
        <v>1217760</v>
      </c>
      <c r="P18" s="3" t="s">
        <v>15</v>
      </c>
      <c r="Q18" s="2">
        <v>139</v>
      </c>
      <c r="R18" s="2">
        <v>0</v>
      </c>
      <c r="S18" s="2">
        <v>0</v>
      </c>
      <c r="T18" s="2">
        <v>0</v>
      </c>
      <c r="U18" s="2">
        <v>0</v>
      </c>
      <c r="V18" s="2">
        <v>97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139</v>
      </c>
      <c r="AB18" s="14">
        <f t="shared" si="1"/>
        <v>97</v>
      </c>
      <c r="AC18" s="18">
        <f>AA18+AB18</f>
        <v>236</v>
      </c>
      <c r="AE18" s="3" t="s">
        <v>15</v>
      </c>
      <c r="AF18" s="2">
        <f t="shared" si="2"/>
        <v>5160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5160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5160</v>
      </c>
      <c r="AQ18" s="16">
        <f t="shared" si="2"/>
        <v>5160</v>
      </c>
      <c r="AR18" s="12">
        <f t="shared" si="2"/>
        <v>5160</v>
      </c>
    </row>
    <row r="19" spans="1:44" ht="15" customHeight="1" thickBot="1" x14ac:dyDescent="0.3">
      <c r="A19" s="4" t="s">
        <v>16</v>
      </c>
      <c r="B19" s="2">
        <f t="shared" ref="B19:K19" si="3">SUM(B15:B18)</f>
        <v>39343684.999999993</v>
      </c>
      <c r="C19" s="2">
        <f t="shared" si="3"/>
        <v>52741319.999999985</v>
      </c>
      <c r="D19" s="2">
        <f t="shared" si="3"/>
        <v>12435310.000000002</v>
      </c>
      <c r="E19" s="2">
        <f t="shared" si="3"/>
        <v>942480</v>
      </c>
      <c r="F19" s="2">
        <f t="shared" si="3"/>
        <v>4099190</v>
      </c>
      <c r="G19" s="2">
        <f t="shared" si="3"/>
        <v>7711640</v>
      </c>
      <c r="H19" s="2">
        <f t="shared" si="3"/>
        <v>6722170</v>
      </c>
      <c r="I19" s="2">
        <f t="shared" si="3"/>
        <v>6710399.9999999991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62600354.999999993</v>
      </c>
      <c r="M19" s="14">
        <f t="shared" ref="M19" si="5">C19+E19+G19+I19+K19</f>
        <v>68105839.999999985</v>
      </c>
      <c r="N19" s="18">
        <f>L19+M19</f>
        <v>130706194.99999997</v>
      </c>
      <c r="P19" s="4" t="s">
        <v>16</v>
      </c>
      <c r="Q19" s="2">
        <f t="shared" ref="Q19:Z19" si="6">SUM(Q15:Q18)</f>
        <v>8257</v>
      </c>
      <c r="R19" s="2">
        <f t="shared" si="6"/>
        <v>9868</v>
      </c>
      <c r="S19" s="2">
        <f t="shared" si="6"/>
        <v>1810</v>
      </c>
      <c r="T19" s="2">
        <f t="shared" si="6"/>
        <v>66</v>
      </c>
      <c r="U19" s="2">
        <f t="shared" si="6"/>
        <v>535</v>
      </c>
      <c r="V19" s="2">
        <f t="shared" si="6"/>
        <v>663</v>
      </c>
      <c r="W19" s="2">
        <f t="shared" si="6"/>
        <v>1896</v>
      </c>
      <c r="X19" s="2">
        <f t="shared" si="6"/>
        <v>645</v>
      </c>
      <c r="Y19" s="2">
        <f t="shared" si="6"/>
        <v>176</v>
      </c>
      <c r="Z19" s="2">
        <f t="shared" si="6"/>
        <v>0</v>
      </c>
      <c r="AA19" s="1">
        <f t="shared" ref="AA19" si="7">Q19+S19+U19+W19+Y19</f>
        <v>12674</v>
      </c>
      <c r="AB19" s="14">
        <f t="shared" ref="AB19" si="8">R19+T19+V19+X19+Z19</f>
        <v>11242</v>
      </c>
      <c r="AC19" s="12">
        <f>AA19+AB19</f>
        <v>23916</v>
      </c>
      <c r="AE19" s="4" t="s">
        <v>16</v>
      </c>
      <c r="AF19" s="2">
        <f t="shared" ref="AF19:AO19" si="9">IFERROR(B19/Q19, "N.A.")</f>
        <v>4764.8885793871859</v>
      </c>
      <c r="AG19" s="2">
        <f t="shared" si="9"/>
        <v>5344.6817997567878</v>
      </c>
      <c r="AH19" s="2">
        <f t="shared" si="9"/>
        <v>6870.3370165745864</v>
      </c>
      <c r="AI19" s="2">
        <f t="shared" si="9"/>
        <v>14280</v>
      </c>
      <c r="AJ19" s="2">
        <f t="shared" si="9"/>
        <v>7662.0373831775705</v>
      </c>
      <c r="AK19" s="2">
        <f t="shared" si="9"/>
        <v>11631.432880844646</v>
      </c>
      <c r="AL19" s="2">
        <f t="shared" si="9"/>
        <v>3545.4483122362867</v>
      </c>
      <c r="AM19" s="2">
        <f t="shared" si="9"/>
        <v>10403.720930232557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4939.2737099573924</v>
      </c>
      <c r="AQ19" s="16">
        <f t="shared" ref="AQ19" si="11">IFERROR(M19/AB19, "N.A.")</f>
        <v>6058.1604696673176</v>
      </c>
      <c r="AR19" s="12">
        <f t="shared" ref="AR19" si="12">IFERROR(N19/AC19, "N.A.")</f>
        <v>5465.2197273791589</v>
      </c>
    </row>
    <row r="20" spans="1:44" ht="15" customHeight="1" thickBot="1" x14ac:dyDescent="0.3">
      <c r="A20" s="5" t="s">
        <v>0</v>
      </c>
      <c r="B20" s="46">
        <f>B19+C19</f>
        <v>92085004.99999997</v>
      </c>
      <c r="C20" s="47"/>
      <c r="D20" s="46">
        <f>D19+E19</f>
        <v>13377790.000000002</v>
      </c>
      <c r="E20" s="47"/>
      <c r="F20" s="46">
        <f>F19+G19</f>
        <v>11810830</v>
      </c>
      <c r="G20" s="47"/>
      <c r="H20" s="46">
        <f>H19+I19</f>
        <v>13432570</v>
      </c>
      <c r="I20" s="47"/>
      <c r="J20" s="46">
        <f>J19+K19</f>
        <v>0</v>
      </c>
      <c r="K20" s="47"/>
      <c r="L20" s="46">
        <f>L19+M19</f>
        <v>130706194.99999997</v>
      </c>
      <c r="M20" s="50"/>
      <c r="N20" s="19">
        <f>B20+D20+F20+H20+J20</f>
        <v>130706194.99999997</v>
      </c>
      <c r="P20" s="5" t="s">
        <v>0</v>
      </c>
      <c r="Q20" s="46">
        <f>Q19+R19</f>
        <v>18125</v>
      </c>
      <c r="R20" s="47"/>
      <c r="S20" s="46">
        <f>S19+T19</f>
        <v>1876</v>
      </c>
      <c r="T20" s="47"/>
      <c r="U20" s="46">
        <f>U19+V19</f>
        <v>1198</v>
      </c>
      <c r="V20" s="47"/>
      <c r="W20" s="46">
        <f>W19+X19</f>
        <v>2541</v>
      </c>
      <c r="X20" s="47"/>
      <c r="Y20" s="46">
        <f>Y19+Z19</f>
        <v>176</v>
      </c>
      <c r="Z20" s="47"/>
      <c r="AA20" s="46">
        <f>AA19+AB19</f>
        <v>23916</v>
      </c>
      <c r="AB20" s="47"/>
      <c r="AC20" s="20">
        <f>Q20+S20+U20+W20+Y20</f>
        <v>23916</v>
      </c>
      <c r="AE20" s="5" t="s">
        <v>0</v>
      </c>
      <c r="AF20" s="48">
        <f>IFERROR(B20/Q20,"N.A.")</f>
        <v>5080.5519999999988</v>
      </c>
      <c r="AG20" s="49"/>
      <c r="AH20" s="48">
        <f>IFERROR(D20/S20,"N.A.")</f>
        <v>7131.0181236673779</v>
      </c>
      <c r="AI20" s="49"/>
      <c r="AJ20" s="48">
        <f>IFERROR(F20/U20,"N.A.")</f>
        <v>9858.7896494156921</v>
      </c>
      <c r="AK20" s="49"/>
      <c r="AL20" s="48">
        <f>IFERROR(H20/W20,"N.A.")</f>
        <v>5286.3321526957889</v>
      </c>
      <c r="AM20" s="49"/>
      <c r="AN20" s="48">
        <f>IFERROR(J20/Y20,"N.A.")</f>
        <v>0</v>
      </c>
      <c r="AO20" s="49"/>
      <c r="AP20" s="48">
        <f>IFERROR(L20/AA20,"N.A.")</f>
        <v>5465.2197273791589</v>
      </c>
      <c r="AQ20" s="49"/>
      <c r="AR20" s="17">
        <f>IFERROR(N20/AC20, "N.A.")</f>
        <v>5465.2197273791589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13189519.999999998</v>
      </c>
      <c r="C27" s="2"/>
      <c r="D27" s="2">
        <v>7635510.0000000019</v>
      </c>
      <c r="E27" s="2"/>
      <c r="F27" s="2">
        <v>4099190</v>
      </c>
      <c r="G27" s="2"/>
      <c r="H27" s="2">
        <v>5662860.0000000009</v>
      </c>
      <c r="I27" s="2"/>
      <c r="J27" s="2"/>
      <c r="K27" s="2"/>
      <c r="L27" s="1">
        <f t="shared" ref="L27:M30" si="13">B27+D27+F27+H27+J27</f>
        <v>30587080</v>
      </c>
      <c r="M27" s="14">
        <f t="shared" si="13"/>
        <v>0</v>
      </c>
      <c r="N27" s="12">
        <f>L27+M27</f>
        <v>30587080</v>
      </c>
      <c r="P27" s="3" t="s">
        <v>12</v>
      </c>
      <c r="Q27" s="2">
        <v>2643</v>
      </c>
      <c r="R27" s="2">
        <v>0</v>
      </c>
      <c r="S27" s="2">
        <v>891</v>
      </c>
      <c r="T27" s="2">
        <v>0</v>
      </c>
      <c r="U27" s="2">
        <v>535</v>
      </c>
      <c r="V27" s="2">
        <v>0</v>
      </c>
      <c r="W27" s="2">
        <v>1398</v>
      </c>
      <c r="X27" s="2">
        <v>0</v>
      </c>
      <c r="Y27" s="2">
        <v>0</v>
      </c>
      <c r="Z27" s="2">
        <v>0</v>
      </c>
      <c r="AA27" s="1">
        <f t="shared" ref="AA27:AB30" si="14">Q27+S27+U27+W27+Y27</f>
        <v>5467</v>
      </c>
      <c r="AB27" s="14">
        <f t="shared" si="14"/>
        <v>0</v>
      </c>
      <c r="AC27" s="12">
        <f>AA27+AB27</f>
        <v>5467</v>
      </c>
      <c r="AE27" s="3" t="s">
        <v>12</v>
      </c>
      <c r="AF27" s="2">
        <f t="shared" ref="AF27:AR30" si="15">IFERROR(B27/Q27, "N.A.")</f>
        <v>4990.3594400302682</v>
      </c>
      <c r="AG27" s="2" t="str">
        <f t="shared" si="15"/>
        <v>N.A.</v>
      </c>
      <c r="AH27" s="2">
        <f t="shared" si="15"/>
        <v>8569.5959595959612</v>
      </c>
      <c r="AI27" s="2" t="str">
        <f t="shared" si="15"/>
        <v>N.A.</v>
      </c>
      <c r="AJ27" s="2">
        <f t="shared" si="15"/>
        <v>7662.0373831775705</v>
      </c>
      <c r="AK27" s="2" t="str">
        <f t="shared" si="15"/>
        <v>N.A.</v>
      </c>
      <c r="AL27" s="2">
        <f t="shared" si="15"/>
        <v>4050.6866952789705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5594.8564111944397</v>
      </c>
      <c r="AQ27" s="16" t="str">
        <f t="shared" si="15"/>
        <v>N.A.</v>
      </c>
      <c r="AR27" s="12">
        <f t="shared" si="15"/>
        <v>5594.8564111944397</v>
      </c>
    </row>
    <row r="28" spans="1:44" ht="15" customHeight="1" thickBot="1" x14ac:dyDescent="0.3">
      <c r="A28" s="3" t="s">
        <v>13</v>
      </c>
      <c r="B28" s="2">
        <v>406350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406350</v>
      </c>
      <c r="M28" s="14">
        <f t="shared" si="13"/>
        <v>0</v>
      </c>
      <c r="N28" s="12">
        <f>L28+M28</f>
        <v>406350</v>
      </c>
      <c r="P28" s="3" t="s">
        <v>13</v>
      </c>
      <c r="Q28" s="2">
        <v>105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105</v>
      </c>
      <c r="AB28" s="14">
        <f t="shared" si="14"/>
        <v>0</v>
      </c>
      <c r="AC28" s="12">
        <f>AA28+AB28</f>
        <v>105</v>
      </c>
      <c r="AE28" s="3" t="s">
        <v>13</v>
      </c>
      <c r="AF28" s="2">
        <f t="shared" si="15"/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6" t="str">
        <f t="shared" si="15"/>
        <v>N.A.</v>
      </c>
      <c r="AR28" s="12">
        <f t="shared" si="15"/>
        <v>3870</v>
      </c>
    </row>
    <row r="29" spans="1:44" ht="15" customHeight="1" thickBot="1" x14ac:dyDescent="0.3">
      <c r="A29" s="3" t="s">
        <v>14</v>
      </c>
      <c r="B29" s="2">
        <v>17750745.000000004</v>
      </c>
      <c r="C29" s="2">
        <v>35968900.000000007</v>
      </c>
      <c r="D29" s="2">
        <v>4019000</v>
      </c>
      <c r="E29" s="2">
        <v>942480</v>
      </c>
      <c r="F29" s="2"/>
      <c r="G29" s="2">
        <v>7211120</v>
      </c>
      <c r="H29" s="2"/>
      <c r="I29" s="2">
        <v>6710400</v>
      </c>
      <c r="J29" s="2"/>
      <c r="K29" s="2"/>
      <c r="L29" s="1">
        <f t="shared" si="13"/>
        <v>21769745.000000004</v>
      </c>
      <c r="M29" s="14">
        <f t="shared" si="13"/>
        <v>50832900.000000007</v>
      </c>
      <c r="N29" s="12">
        <f>L29+M29</f>
        <v>72602645.000000015</v>
      </c>
      <c r="P29" s="3" t="s">
        <v>14</v>
      </c>
      <c r="Q29" s="2">
        <v>3222</v>
      </c>
      <c r="R29" s="2">
        <v>6297</v>
      </c>
      <c r="S29" s="2">
        <v>649</v>
      </c>
      <c r="T29" s="2">
        <v>66</v>
      </c>
      <c r="U29" s="2">
        <v>0</v>
      </c>
      <c r="V29" s="2">
        <v>566</v>
      </c>
      <c r="W29" s="2">
        <v>0</v>
      </c>
      <c r="X29" s="2">
        <v>525</v>
      </c>
      <c r="Y29" s="2">
        <v>0</v>
      </c>
      <c r="Z29" s="2">
        <v>0</v>
      </c>
      <c r="AA29" s="1">
        <f t="shared" si="14"/>
        <v>3871</v>
      </c>
      <c r="AB29" s="14">
        <f t="shared" si="14"/>
        <v>7454</v>
      </c>
      <c r="AC29" s="12">
        <f>AA29+AB29</f>
        <v>11325</v>
      </c>
      <c r="AE29" s="3" t="s">
        <v>14</v>
      </c>
      <c r="AF29" s="2">
        <f t="shared" si="15"/>
        <v>5509.2318435754205</v>
      </c>
      <c r="AG29" s="2">
        <f t="shared" si="15"/>
        <v>5712.0692393203126</v>
      </c>
      <c r="AH29" s="2">
        <f t="shared" si="15"/>
        <v>6192.6040061633284</v>
      </c>
      <c r="AI29" s="2">
        <f t="shared" si="15"/>
        <v>14280</v>
      </c>
      <c r="AJ29" s="2" t="str">
        <f t="shared" si="15"/>
        <v>N.A.</v>
      </c>
      <c r="AK29" s="2">
        <f t="shared" si="15"/>
        <v>12740.494699646642</v>
      </c>
      <c r="AL29" s="2" t="str">
        <f t="shared" si="15"/>
        <v>N.A.</v>
      </c>
      <c r="AM29" s="2">
        <f t="shared" si="15"/>
        <v>12781.714285714286</v>
      </c>
      <c r="AN29" s="2" t="str">
        <f t="shared" si="15"/>
        <v>N.A.</v>
      </c>
      <c r="AO29" s="2" t="str">
        <f t="shared" si="15"/>
        <v>N.A.</v>
      </c>
      <c r="AP29" s="15">
        <f t="shared" si="15"/>
        <v>5623.8039266339456</v>
      </c>
      <c r="AQ29" s="16">
        <f t="shared" si="15"/>
        <v>6819.5465521867463</v>
      </c>
      <c r="AR29" s="12">
        <f t="shared" si="15"/>
        <v>6410.8295805739526</v>
      </c>
    </row>
    <row r="30" spans="1:44" ht="15" customHeight="1" thickBot="1" x14ac:dyDescent="0.3">
      <c r="A30" s="3" t="s">
        <v>15</v>
      </c>
      <c r="B30" s="2">
        <v>717240</v>
      </c>
      <c r="C30" s="2"/>
      <c r="D30" s="2"/>
      <c r="E30" s="2"/>
      <c r="F30" s="2"/>
      <c r="G30" s="2">
        <v>500520</v>
      </c>
      <c r="H30" s="2"/>
      <c r="I30" s="2"/>
      <c r="J30" s="2"/>
      <c r="K30" s="2"/>
      <c r="L30" s="1">
        <f t="shared" si="13"/>
        <v>717240</v>
      </c>
      <c r="M30" s="14">
        <f t="shared" si="13"/>
        <v>500520</v>
      </c>
      <c r="N30" s="12">
        <f>L30+M30</f>
        <v>1217760</v>
      </c>
      <c r="P30" s="3" t="s">
        <v>15</v>
      </c>
      <c r="Q30" s="2">
        <v>139</v>
      </c>
      <c r="R30" s="2">
        <v>0</v>
      </c>
      <c r="S30" s="2">
        <v>0</v>
      </c>
      <c r="T30" s="2">
        <v>0</v>
      </c>
      <c r="U30" s="2">
        <v>0</v>
      </c>
      <c r="V30" s="2">
        <v>97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139</v>
      </c>
      <c r="AB30" s="14">
        <f t="shared" si="14"/>
        <v>97</v>
      </c>
      <c r="AC30" s="18">
        <f>AA30+AB30</f>
        <v>236</v>
      </c>
      <c r="AE30" s="3" t="s">
        <v>15</v>
      </c>
      <c r="AF30" s="2">
        <f t="shared" si="15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5160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5160</v>
      </c>
      <c r="AQ30" s="16">
        <f t="shared" si="15"/>
        <v>5160</v>
      </c>
      <c r="AR30" s="12">
        <f t="shared" si="15"/>
        <v>5160</v>
      </c>
    </row>
    <row r="31" spans="1:44" ht="15" customHeight="1" thickBot="1" x14ac:dyDescent="0.3">
      <c r="A31" s="4" t="s">
        <v>16</v>
      </c>
      <c r="B31" s="2">
        <f t="shared" ref="B31:K31" si="16">SUM(B27:B30)</f>
        <v>32063855</v>
      </c>
      <c r="C31" s="2">
        <f t="shared" si="16"/>
        <v>35968900.000000007</v>
      </c>
      <c r="D31" s="2">
        <f t="shared" si="16"/>
        <v>11654510.000000002</v>
      </c>
      <c r="E31" s="2">
        <f t="shared" si="16"/>
        <v>942480</v>
      </c>
      <c r="F31" s="2">
        <f t="shared" si="16"/>
        <v>4099190</v>
      </c>
      <c r="G31" s="2">
        <f t="shared" si="16"/>
        <v>7711640</v>
      </c>
      <c r="H31" s="2">
        <f t="shared" si="16"/>
        <v>5662860.0000000009</v>
      </c>
      <c r="I31" s="2">
        <f t="shared" si="16"/>
        <v>6710400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53480415</v>
      </c>
      <c r="M31" s="14">
        <f t="shared" ref="M31" si="18">C31+E31+G31+I31+K31</f>
        <v>51333420.000000007</v>
      </c>
      <c r="N31" s="18">
        <f>L31+M31</f>
        <v>104813835</v>
      </c>
      <c r="P31" s="4" t="s">
        <v>16</v>
      </c>
      <c r="Q31" s="2">
        <f t="shared" ref="Q31:Z31" si="19">SUM(Q27:Q30)</f>
        <v>6109</v>
      </c>
      <c r="R31" s="2">
        <f t="shared" si="19"/>
        <v>6297</v>
      </c>
      <c r="S31" s="2">
        <f t="shared" si="19"/>
        <v>1540</v>
      </c>
      <c r="T31" s="2">
        <f t="shared" si="19"/>
        <v>66</v>
      </c>
      <c r="U31" s="2">
        <f t="shared" si="19"/>
        <v>535</v>
      </c>
      <c r="V31" s="2">
        <f t="shared" si="19"/>
        <v>663</v>
      </c>
      <c r="W31" s="2">
        <f t="shared" si="19"/>
        <v>1398</v>
      </c>
      <c r="X31" s="2">
        <f t="shared" si="19"/>
        <v>525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9582</v>
      </c>
      <c r="AB31" s="14">
        <f t="shared" ref="AB31" si="21">R31+T31+V31+X31+Z31</f>
        <v>7551</v>
      </c>
      <c r="AC31" s="12">
        <f>AA31+AB31</f>
        <v>17133</v>
      </c>
      <c r="AE31" s="4" t="s">
        <v>16</v>
      </c>
      <c r="AF31" s="2">
        <f t="shared" ref="AF31:AO31" si="22">IFERROR(B31/Q31, "N.A.")</f>
        <v>5248.6257980029468</v>
      </c>
      <c r="AG31" s="2">
        <f t="shared" si="22"/>
        <v>5712.0692393203126</v>
      </c>
      <c r="AH31" s="2">
        <f t="shared" si="22"/>
        <v>7567.8636363636379</v>
      </c>
      <c r="AI31" s="2">
        <f t="shared" si="22"/>
        <v>14280</v>
      </c>
      <c r="AJ31" s="2">
        <f t="shared" si="22"/>
        <v>7662.0373831775705</v>
      </c>
      <c r="AK31" s="2">
        <f t="shared" si="22"/>
        <v>11631.432880844646</v>
      </c>
      <c r="AL31" s="2">
        <f t="shared" si="22"/>
        <v>4050.6866952789705</v>
      </c>
      <c r="AM31" s="2">
        <f t="shared" si="22"/>
        <v>12781.714285714286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5581.3415779586721</v>
      </c>
      <c r="AQ31" s="16">
        <f t="shared" ref="AQ31" si="24">IFERROR(M31/AB31, "N.A.")</f>
        <v>6798.2280492649988</v>
      </c>
      <c r="AR31" s="12">
        <f t="shared" ref="AR31" si="25">IFERROR(N31/AC31, "N.A.")</f>
        <v>6117.6580283663106</v>
      </c>
    </row>
    <row r="32" spans="1:44" ht="15" customHeight="1" thickBot="1" x14ac:dyDescent="0.3">
      <c r="A32" s="5" t="s">
        <v>0</v>
      </c>
      <c r="B32" s="46">
        <f>B31+C31</f>
        <v>68032755</v>
      </c>
      <c r="C32" s="47"/>
      <c r="D32" s="46">
        <f>D31+E31</f>
        <v>12596990.000000002</v>
      </c>
      <c r="E32" s="47"/>
      <c r="F32" s="46">
        <f>F31+G31</f>
        <v>11810830</v>
      </c>
      <c r="G32" s="47"/>
      <c r="H32" s="46">
        <f>H31+I31</f>
        <v>12373260</v>
      </c>
      <c r="I32" s="47"/>
      <c r="J32" s="46">
        <f>J31+K31</f>
        <v>0</v>
      </c>
      <c r="K32" s="47"/>
      <c r="L32" s="46">
        <f>L31+M31</f>
        <v>104813835</v>
      </c>
      <c r="M32" s="50"/>
      <c r="N32" s="19">
        <f>B32+D32+F32+H32+J32</f>
        <v>104813835</v>
      </c>
      <c r="P32" s="5" t="s">
        <v>0</v>
      </c>
      <c r="Q32" s="46">
        <f>Q31+R31</f>
        <v>12406</v>
      </c>
      <c r="R32" s="47"/>
      <c r="S32" s="46">
        <f>S31+T31</f>
        <v>1606</v>
      </c>
      <c r="T32" s="47"/>
      <c r="U32" s="46">
        <f>U31+V31</f>
        <v>1198</v>
      </c>
      <c r="V32" s="47"/>
      <c r="W32" s="46">
        <f>W31+X31</f>
        <v>1923</v>
      </c>
      <c r="X32" s="47"/>
      <c r="Y32" s="46">
        <f>Y31+Z31</f>
        <v>0</v>
      </c>
      <c r="Z32" s="47"/>
      <c r="AA32" s="46">
        <f>AA31+AB31</f>
        <v>17133</v>
      </c>
      <c r="AB32" s="47"/>
      <c r="AC32" s="20">
        <f>Q32+S32+U32+W32+Y32</f>
        <v>17133</v>
      </c>
      <c r="AE32" s="5" t="s">
        <v>0</v>
      </c>
      <c r="AF32" s="48">
        <f>IFERROR(B32/Q32,"N.A.")</f>
        <v>5483.8590198291149</v>
      </c>
      <c r="AG32" s="49"/>
      <c r="AH32" s="48">
        <f>IFERROR(D32/S32,"N.A.")</f>
        <v>7843.7048567870497</v>
      </c>
      <c r="AI32" s="49"/>
      <c r="AJ32" s="48">
        <f>IFERROR(F32/U32,"N.A.")</f>
        <v>9858.7896494156921</v>
      </c>
      <c r="AK32" s="49"/>
      <c r="AL32" s="48">
        <f>IFERROR(H32/W32,"N.A.")</f>
        <v>6434.3525741029644</v>
      </c>
      <c r="AM32" s="49"/>
      <c r="AN32" s="48" t="str">
        <f>IFERROR(J32/Y32,"N.A.")</f>
        <v>N.A.</v>
      </c>
      <c r="AO32" s="49"/>
      <c r="AP32" s="48">
        <f>IFERROR(L32/AA32,"N.A.")</f>
        <v>6117.6580283663106</v>
      </c>
      <c r="AQ32" s="49"/>
      <c r="AR32" s="17">
        <f>IFERROR(N32/AC32, "N.A.")</f>
        <v>6117.6580283663106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1059310</v>
      </c>
      <c r="I39" s="2"/>
      <c r="J39" s="2">
        <v>0</v>
      </c>
      <c r="K39" s="2"/>
      <c r="L39" s="1">
        <f t="shared" ref="L39:M42" si="26">B39+D39+F39+H39+J39</f>
        <v>1059310</v>
      </c>
      <c r="M39" s="14">
        <f t="shared" si="26"/>
        <v>0</v>
      </c>
      <c r="N39" s="12">
        <f>L39+M39</f>
        <v>1059310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498</v>
      </c>
      <c r="X39" s="2">
        <v>0</v>
      </c>
      <c r="Y39" s="2">
        <v>110</v>
      </c>
      <c r="Z39" s="2">
        <v>0</v>
      </c>
      <c r="AA39" s="1">
        <f t="shared" ref="AA39:AB42" si="27">Q39+S39+U39+W39+Y39</f>
        <v>608</v>
      </c>
      <c r="AB39" s="14">
        <f t="shared" si="27"/>
        <v>0</v>
      </c>
      <c r="AC39" s="12">
        <f>AA39+AB39</f>
        <v>608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2127.128514056225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1742.2861842105262</v>
      </c>
      <c r="AQ39" s="16" t="str">
        <f t="shared" si="28"/>
        <v>N.A.</v>
      </c>
      <c r="AR39" s="12">
        <f t="shared" si="28"/>
        <v>1742.2861842105262</v>
      </c>
    </row>
    <row r="40" spans="1:44" ht="15" customHeight="1" thickBot="1" x14ac:dyDescent="0.3">
      <c r="A40" s="3" t="s">
        <v>13</v>
      </c>
      <c r="B40" s="2">
        <v>1847280</v>
      </c>
      <c r="C40" s="2">
        <v>464400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1847280</v>
      </c>
      <c r="M40" s="14">
        <f t="shared" si="26"/>
        <v>464400</v>
      </c>
      <c r="N40" s="12">
        <f>L40+M40</f>
        <v>2311680</v>
      </c>
      <c r="P40" s="3" t="s">
        <v>13</v>
      </c>
      <c r="Q40" s="2">
        <v>803</v>
      </c>
      <c r="R40" s="2">
        <v>120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803</v>
      </c>
      <c r="AB40" s="14">
        <f t="shared" si="27"/>
        <v>120</v>
      </c>
      <c r="AC40" s="12">
        <f>AA40+AB40</f>
        <v>923</v>
      </c>
      <c r="AE40" s="3" t="s">
        <v>13</v>
      </c>
      <c r="AF40" s="2">
        <f t="shared" si="28"/>
        <v>2300.4732254047321</v>
      </c>
      <c r="AG40" s="2">
        <f t="shared" si="28"/>
        <v>3870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2300.4732254047321</v>
      </c>
      <c r="AQ40" s="16">
        <f t="shared" si="28"/>
        <v>3870</v>
      </c>
      <c r="AR40" s="12">
        <f t="shared" si="28"/>
        <v>2504.5287107258937</v>
      </c>
    </row>
    <row r="41" spans="1:44" ht="15" customHeight="1" thickBot="1" x14ac:dyDescent="0.3">
      <c r="A41" s="3" t="s">
        <v>14</v>
      </c>
      <c r="B41" s="2">
        <v>5432549.9999999991</v>
      </c>
      <c r="C41" s="2">
        <v>16308020.000000002</v>
      </c>
      <c r="D41" s="2">
        <v>780800.00000000012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26"/>
        <v>6213349.9999999991</v>
      </c>
      <c r="M41" s="14">
        <f t="shared" si="26"/>
        <v>16308020.000000002</v>
      </c>
      <c r="N41" s="12">
        <f>L41+M41</f>
        <v>22521370</v>
      </c>
      <c r="P41" s="3" t="s">
        <v>14</v>
      </c>
      <c r="Q41" s="2">
        <v>1345</v>
      </c>
      <c r="R41" s="2">
        <v>3451</v>
      </c>
      <c r="S41" s="2">
        <v>270</v>
      </c>
      <c r="T41" s="2">
        <v>0</v>
      </c>
      <c r="U41" s="2">
        <v>0</v>
      </c>
      <c r="V41" s="2">
        <v>0</v>
      </c>
      <c r="W41" s="2">
        <v>0</v>
      </c>
      <c r="X41" s="2">
        <v>120</v>
      </c>
      <c r="Y41" s="2">
        <v>66</v>
      </c>
      <c r="Z41" s="2">
        <v>0</v>
      </c>
      <c r="AA41" s="1">
        <f t="shared" si="27"/>
        <v>1681</v>
      </c>
      <c r="AB41" s="14">
        <f t="shared" si="27"/>
        <v>3571</v>
      </c>
      <c r="AC41" s="12">
        <f>AA41+AB41</f>
        <v>5252</v>
      </c>
      <c r="AE41" s="3" t="s">
        <v>14</v>
      </c>
      <c r="AF41" s="2">
        <f t="shared" si="28"/>
        <v>4039.0706319702595</v>
      </c>
      <c r="AG41" s="2">
        <f t="shared" si="28"/>
        <v>4725.5925818603309</v>
      </c>
      <c r="AH41" s="2">
        <f t="shared" si="28"/>
        <v>2891.8518518518522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0</v>
      </c>
      <c r="AN41" s="2">
        <f t="shared" si="28"/>
        <v>0</v>
      </c>
      <c r="AO41" s="2" t="str">
        <f t="shared" si="28"/>
        <v>N.A.</v>
      </c>
      <c r="AP41" s="15">
        <f t="shared" si="28"/>
        <v>3696.2224866151096</v>
      </c>
      <c r="AQ41" s="16">
        <f t="shared" si="28"/>
        <v>4566.7936152338289</v>
      </c>
      <c r="AR41" s="12">
        <f t="shared" si="28"/>
        <v>4288.1511805026657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2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2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7279829.9999999991</v>
      </c>
      <c r="C43" s="2">
        <f t="shared" si="29"/>
        <v>16772420.000000002</v>
      </c>
      <c r="D43" s="2">
        <f t="shared" si="29"/>
        <v>780800.00000000012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1059310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9119940</v>
      </c>
      <c r="M43" s="14">
        <f t="shared" ref="M43" si="31">C43+E43+G43+I43+K43</f>
        <v>16772420.000000002</v>
      </c>
      <c r="N43" s="18">
        <f>L43+M43</f>
        <v>25892360</v>
      </c>
      <c r="P43" s="4" t="s">
        <v>16</v>
      </c>
      <c r="Q43" s="2">
        <f t="shared" ref="Q43:Z43" si="32">SUM(Q39:Q42)</f>
        <v>2148</v>
      </c>
      <c r="R43" s="2">
        <f t="shared" si="32"/>
        <v>3571</v>
      </c>
      <c r="S43" s="2">
        <f t="shared" si="32"/>
        <v>270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498</v>
      </c>
      <c r="X43" s="2">
        <f t="shared" si="32"/>
        <v>120</v>
      </c>
      <c r="Y43" s="2">
        <f t="shared" si="32"/>
        <v>176</v>
      </c>
      <c r="Z43" s="2">
        <f t="shared" si="32"/>
        <v>0</v>
      </c>
      <c r="AA43" s="1">
        <f t="shared" ref="AA43" si="33">Q43+S43+U43+W43+Y43</f>
        <v>3092</v>
      </c>
      <c r="AB43" s="14">
        <f t="shared" ref="AB43" si="34">R43+T43+V43+X43+Z43</f>
        <v>3691</v>
      </c>
      <c r="AC43" s="18">
        <f>AA43+AB43</f>
        <v>6783</v>
      </c>
      <c r="AE43" s="4" t="s">
        <v>16</v>
      </c>
      <c r="AF43" s="2">
        <f t="shared" ref="AF43:AO43" si="35">IFERROR(B43/Q43, "N.A.")</f>
        <v>3389.1201117318433</v>
      </c>
      <c r="AG43" s="2">
        <f t="shared" si="35"/>
        <v>4696.8412209465141</v>
      </c>
      <c r="AH43" s="2">
        <f t="shared" si="35"/>
        <v>2891.8518518518522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2127.128514056225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2949.5278137128071</v>
      </c>
      <c r="AQ43" s="16">
        <f t="shared" ref="AQ43" si="37">IFERROR(M43/AB43, "N.A.")</f>
        <v>4544.139799512328</v>
      </c>
      <c r="AR43" s="12">
        <f t="shared" ref="AR43" si="38">IFERROR(N43/AC43, "N.A.")</f>
        <v>3817.2431077694237</v>
      </c>
    </row>
    <row r="44" spans="1:44" ht="15" customHeight="1" thickBot="1" x14ac:dyDescent="0.3">
      <c r="A44" s="5" t="s">
        <v>0</v>
      </c>
      <c r="B44" s="46">
        <f>B43+C43</f>
        <v>24052250</v>
      </c>
      <c r="C44" s="47"/>
      <c r="D44" s="46">
        <f>D43+E43</f>
        <v>780800.00000000012</v>
      </c>
      <c r="E44" s="47"/>
      <c r="F44" s="46">
        <f>F43+G43</f>
        <v>0</v>
      </c>
      <c r="G44" s="47"/>
      <c r="H44" s="46">
        <f>H43+I43</f>
        <v>1059310</v>
      </c>
      <c r="I44" s="47"/>
      <c r="J44" s="46">
        <f>J43+K43</f>
        <v>0</v>
      </c>
      <c r="K44" s="47"/>
      <c r="L44" s="46">
        <f>L43+M43</f>
        <v>25892360</v>
      </c>
      <c r="M44" s="50"/>
      <c r="N44" s="19">
        <f>B44+D44+F44+H44+J44</f>
        <v>25892360</v>
      </c>
      <c r="P44" s="5" t="s">
        <v>0</v>
      </c>
      <c r="Q44" s="46">
        <f>Q43+R43</f>
        <v>5719</v>
      </c>
      <c r="R44" s="47"/>
      <c r="S44" s="46">
        <f>S43+T43</f>
        <v>270</v>
      </c>
      <c r="T44" s="47"/>
      <c r="U44" s="46">
        <f>U43+V43</f>
        <v>0</v>
      </c>
      <c r="V44" s="47"/>
      <c r="W44" s="46">
        <f>W43+X43</f>
        <v>618</v>
      </c>
      <c r="X44" s="47"/>
      <c r="Y44" s="46">
        <f>Y43+Z43</f>
        <v>176</v>
      </c>
      <c r="Z44" s="47"/>
      <c r="AA44" s="46">
        <f>AA43+AB43</f>
        <v>6783</v>
      </c>
      <c r="AB44" s="50"/>
      <c r="AC44" s="19">
        <f>Q44+S44+U44+W44+Y44</f>
        <v>6783</v>
      </c>
      <c r="AE44" s="5" t="s">
        <v>0</v>
      </c>
      <c r="AF44" s="48">
        <f>IFERROR(B44/Q44,"N.A.")</f>
        <v>4205.6740688931632</v>
      </c>
      <c r="AG44" s="49"/>
      <c r="AH44" s="48">
        <f>IFERROR(D44/S44,"N.A.")</f>
        <v>2891.8518518518522</v>
      </c>
      <c r="AI44" s="49"/>
      <c r="AJ44" s="48" t="str">
        <f>IFERROR(F44/U44,"N.A.")</f>
        <v>N.A.</v>
      </c>
      <c r="AK44" s="49"/>
      <c r="AL44" s="48">
        <f>IFERROR(H44/W44,"N.A.")</f>
        <v>1714.093851132686</v>
      </c>
      <c r="AM44" s="49"/>
      <c r="AN44" s="48">
        <f>IFERROR(J44/Y44,"N.A.")</f>
        <v>0</v>
      </c>
      <c r="AO44" s="49"/>
      <c r="AP44" s="48">
        <f>IFERROR(L44/AA44,"N.A.")</f>
        <v>3817.2431077694237</v>
      </c>
      <c r="AQ44" s="49"/>
      <c r="AR44" s="17">
        <f>IFERROR(N44/AC44, "N.A.")</f>
        <v>3817.2431077694237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2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2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2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2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2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2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2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4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4">
        <f t="shared" ref="AB19" si="7">R19+T19+V19+X19+Z19</f>
        <v>0</v>
      </c>
      <c r="AC19" s="12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2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4">
        <f t="shared" si="12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4">
        <f t="shared" si="13"/>
        <v>0</v>
      </c>
      <c r="AC27" s="12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2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4">
        <f t="shared" si="12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4">
        <f t="shared" si="13"/>
        <v>0</v>
      </c>
      <c r="AC28" s="12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2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4">
        <f t="shared" si="12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4">
        <f t="shared" si="13"/>
        <v>0</v>
      </c>
      <c r="AC29" s="12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2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4">
        <f t="shared" si="12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4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2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4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4">
        <f t="shared" ref="AB31" si="18">R31+T31+V31+X31+Z31</f>
        <v>0</v>
      </c>
      <c r="AC31" s="12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2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4">
        <f t="shared" si="23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4">
        <f t="shared" si="24"/>
        <v>0</v>
      </c>
      <c r="AC39" s="12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2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4">
        <f t="shared" si="23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4">
        <f t="shared" si="24"/>
        <v>0</v>
      </c>
      <c r="AC40" s="12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2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4">
        <f t="shared" si="23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4">
        <f t="shared" si="24"/>
        <v>0</v>
      </c>
      <c r="AC41" s="12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2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4">
        <f t="shared" si="23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4">
        <f t="shared" si="24"/>
        <v>0</v>
      </c>
      <c r="AC42" s="12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2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4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4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2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190711279.00000021</v>
      </c>
      <c r="C15" s="2"/>
      <c r="D15" s="2">
        <v>64109560.000000015</v>
      </c>
      <c r="E15" s="2"/>
      <c r="F15" s="2">
        <v>103118256.00000003</v>
      </c>
      <c r="G15" s="2"/>
      <c r="H15" s="2">
        <v>226512232.99999985</v>
      </c>
      <c r="I15" s="2"/>
      <c r="J15" s="2">
        <v>0</v>
      </c>
      <c r="K15" s="2"/>
      <c r="L15" s="1">
        <f t="shared" ref="L15:M18" si="0">B15+D15+F15+H15+J15</f>
        <v>584451328.00000012</v>
      </c>
      <c r="M15" s="14">
        <f t="shared" si="0"/>
        <v>0</v>
      </c>
      <c r="N15" s="12">
        <f>L15+M15</f>
        <v>584451328.00000012</v>
      </c>
      <c r="P15" s="3" t="s">
        <v>12</v>
      </c>
      <c r="Q15" s="2">
        <v>37541</v>
      </c>
      <c r="R15" s="2">
        <v>0</v>
      </c>
      <c r="S15" s="2">
        <v>11240</v>
      </c>
      <c r="T15" s="2">
        <v>0</v>
      </c>
      <c r="U15" s="2">
        <v>13688</v>
      </c>
      <c r="V15" s="2">
        <v>0</v>
      </c>
      <c r="W15" s="2">
        <v>61605</v>
      </c>
      <c r="X15" s="2">
        <v>0</v>
      </c>
      <c r="Y15" s="2">
        <v>10519</v>
      </c>
      <c r="Z15" s="2">
        <v>0</v>
      </c>
      <c r="AA15" s="1">
        <f t="shared" ref="AA15:AB18" si="1">Q15+S15+U15+W15+Y15</f>
        <v>134593</v>
      </c>
      <c r="AB15" s="14">
        <f t="shared" si="1"/>
        <v>0</v>
      </c>
      <c r="AC15" s="12">
        <f>AA15+AB15</f>
        <v>134593</v>
      </c>
      <c r="AE15" s="3" t="s">
        <v>12</v>
      </c>
      <c r="AF15" s="2">
        <f t="shared" ref="AF15:AR18" si="2">IFERROR(B15/Q15, "N.A.")</f>
        <v>5080.079885991322</v>
      </c>
      <c r="AG15" s="2" t="str">
        <f t="shared" si="2"/>
        <v>N.A.</v>
      </c>
      <c r="AH15" s="2">
        <f t="shared" si="2"/>
        <v>5703.6975088967984</v>
      </c>
      <c r="AI15" s="2" t="str">
        <f t="shared" si="2"/>
        <v>N.A.</v>
      </c>
      <c r="AJ15" s="2">
        <f t="shared" si="2"/>
        <v>7533.4786674459401</v>
      </c>
      <c r="AK15" s="2" t="str">
        <f t="shared" si="2"/>
        <v>N.A.</v>
      </c>
      <c r="AL15" s="2">
        <f t="shared" si="2"/>
        <v>3676.8481941400837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4342.3605090903693</v>
      </c>
      <c r="AQ15" s="16" t="str">
        <f t="shared" si="2"/>
        <v>N.A.</v>
      </c>
      <c r="AR15" s="12">
        <f t="shared" si="2"/>
        <v>4342.3605090903693</v>
      </c>
    </row>
    <row r="16" spans="1:44" ht="15" customHeight="1" thickBot="1" x14ac:dyDescent="0.3">
      <c r="A16" s="3" t="s">
        <v>13</v>
      </c>
      <c r="B16" s="2">
        <v>50627140.000000015</v>
      </c>
      <c r="C16" s="2">
        <v>4910985</v>
      </c>
      <c r="D16" s="2">
        <v>476010</v>
      </c>
      <c r="E16" s="2"/>
      <c r="F16" s="2"/>
      <c r="G16" s="2"/>
      <c r="H16" s="2"/>
      <c r="I16" s="2"/>
      <c r="J16" s="2"/>
      <c r="K16" s="2"/>
      <c r="L16" s="1">
        <f t="shared" si="0"/>
        <v>51103150.000000015</v>
      </c>
      <c r="M16" s="14">
        <f t="shared" si="0"/>
        <v>4910985</v>
      </c>
      <c r="N16" s="12">
        <f>L16+M16</f>
        <v>56014135.000000015</v>
      </c>
      <c r="P16" s="3" t="s">
        <v>13</v>
      </c>
      <c r="Q16" s="2">
        <v>18382</v>
      </c>
      <c r="R16" s="2">
        <v>1738</v>
      </c>
      <c r="S16" s="2">
        <v>423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18805</v>
      </c>
      <c r="AB16" s="14">
        <f t="shared" si="1"/>
        <v>1738</v>
      </c>
      <c r="AC16" s="12">
        <f>AA16+AB16</f>
        <v>20543</v>
      </c>
      <c r="AE16" s="3" t="s">
        <v>13</v>
      </c>
      <c r="AF16" s="2">
        <f t="shared" si="2"/>
        <v>2754.1692960504852</v>
      </c>
      <c r="AG16" s="2">
        <f t="shared" si="2"/>
        <v>2825.6530494821636</v>
      </c>
      <c r="AH16" s="2">
        <f t="shared" si="2"/>
        <v>1125.3191489361702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2717.5299122573792</v>
      </c>
      <c r="AQ16" s="16">
        <f t="shared" si="2"/>
        <v>2825.6530494821636</v>
      </c>
      <c r="AR16" s="12">
        <f t="shared" si="2"/>
        <v>2726.6774570413286</v>
      </c>
    </row>
    <row r="17" spans="1:44" ht="15" customHeight="1" thickBot="1" x14ac:dyDescent="0.3">
      <c r="A17" s="3" t="s">
        <v>14</v>
      </c>
      <c r="B17" s="2">
        <v>382377903.99999946</v>
      </c>
      <c r="C17" s="2">
        <v>1616620963.9999995</v>
      </c>
      <c r="D17" s="2">
        <v>132556918</v>
      </c>
      <c r="E17" s="2">
        <v>49468249.999999993</v>
      </c>
      <c r="F17" s="2"/>
      <c r="G17" s="2">
        <v>222674250.00000003</v>
      </c>
      <c r="H17" s="2"/>
      <c r="I17" s="2">
        <v>118627950.99999994</v>
      </c>
      <c r="J17" s="2">
        <v>0</v>
      </c>
      <c r="K17" s="2"/>
      <c r="L17" s="1">
        <f t="shared" si="0"/>
        <v>514934821.99999946</v>
      </c>
      <c r="M17" s="14">
        <f t="shared" si="0"/>
        <v>2007391414.9999995</v>
      </c>
      <c r="N17" s="12">
        <f>L17+M17</f>
        <v>2522326236.999999</v>
      </c>
      <c r="P17" s="3" t="s">
        <v>14</v>
      </c>
      <c r="Q17" s="2">
        <v>80329</v>
      </c>
      <c r="R17" s="2">
        <v>262622</v>
      </c>
      <c r="S17" s="2">
        <v>19530</v>
      </c>
      <c r="T17" s="2">
        <v>5147</v>
      </c>
      <c r="U17" s="2">
        <v>0</v>
      </c>
      <c r="V17" s="2">
        <v>19059</v>
      </c>
      <c r="W17" s="2">
        <v>0</v>
      </c>
      <c r="X17" s="2">
        <v>19077</v>
      </c>
      <c r="Y17" s="2">
        <v>12385</v>
      </c>
      <c r="Z17" s="2">
        <v>0</v>
      </c>
      <c r="AA17" s="1">
        <f t="shared" si="1"/>
        <v>112244</v>
      </c>
      <c r="AB17" s="14">
        <f t="shared" si="1"/>
        <v>305905</v>
      </c>
      <c r="AC17" s="12">
        <f>AA17+AB17</f>
        <v>418149</v>
      </c>
      <c r="AE17" s="3" t="s">
        <v>14</v>
      </c>
      <c r="AF17" s="2">
        <f t="shared" si="2"/>
        <v>4760.1476926141177</v>
      </c>
      <c r="AG17" s="2">
        <f t="shared" si="2"/>
        <v>6155.6951207438806</v>
      </c>
      <c r="AH17" s="2">
        <f t="shared" si="2"/>
        <v>6787.3485919098821</v>
      </c>
      <c r="AI17" s="2">
        <f t="shared" si="2"/>
        <v>9611.0841266757325</v>
      </c>
      <c r="AJ17" s="2" t="str">
        <f t="shared" si="2"/>
        <v>N.A.</v>
      </c>
      <c r="AK17" s="2">
        <f t="shared" si="2"/>
        <v>11683.417283173305</v>
      </c>
      <c r="AL17" s="2" t="str">
        <f t="shared" si="2"/>
        <v>N.A.</v>
      </c>
      <c r="AM17" s="2">
        <f t="shared" si="2"/>
        <v>6218.3755831629678</v>
      </c>
      <c r="AN17" s="2">
        <f t="shared" si="2"/>
        <v>0</v>
      </c>
      <c r="AO17" s="2" t="str">
        <f t="shared" si="2"/>
        <v>N.A.</v>
      </c>
      <c r="AP17" s="15">
        <f t="shared" si="2"/>
        <v>4587.6378425572811</v>
      </c>
      <c r="AQ17" s="16">
        <f t="shared" si="2"/>
        <v>6562.1399290629424</v>
      </c>
      <c r="AR17" s="12">
        <f t="shared" si="2"/>
        <v>6032.1230877031849</v>
      </c>
    </row>
    <row r="18" spans="1:44" ht="15" customHeight="1" thickBot="1" x14ac:dyDescent="0.3">
      <c r="A18" s="3" t="s">
        <v>15</v>
      </c>
      <c r="B18" s="2">
        <v>9640290</v>
      </c>
      <c r="C18" s="2">
        <v>7647618.0000000009</v>
      </c>
      <c r="D18" s="2">
        <v>5109595.9999999991</v>
      </c>
      <c r="E18" s="2">
        <v>3823130.0000000005</v>
      </c>
      <c r="F18" s="2"/>
      <c r="G18" s="2">
        <v>5333675</v>
      </c>
      <c r="H18" s="2">
        <v>8861402.0000000019</v>
      </c>
      <c r="I18" s="2"/>
      <c r="J18" s="2">
        <v>0</v>
      </c>
      <c r="K18" s="2"/>
      <c r="L18" s="1">
        <f t="shared" si="0"/>
        <v>23611288</v>
      </c>
      <c r="M18" s="14">
        <f t="shared" si="0"/>
        <v>16804423</v>
      </c>
      <c r="N18" s="12">
        <f>L18+M18</f>
        <v>40415711</v>
      </c>
      <c r="P18" s="3" t="s">
        <v>15</v>
      </c>
      <c r="Q18" s="2">
        <v>3887</v>
      </c>
      <c r="R18" s="2">
        <v>1859</v>
      </c>
      <c r="S18" s="2">
        <v>1851</v>
      </c>
      <c r="T18" s="2">
        <v>956</v>
      </c>
      <c r="U18" s="2">
        <v>0</v>
      </c>
      <c r="V18" s="2">
        <v>2156</v>
      </c>
      <c r="W18" s="2">
        <v>11530</v>
      </c>
      <c r="X18" s="2">
        <v>0</v>
      </c>
      <c r="Y18" s="2">
        <v>4003</v>
      </c>
      <c r="Z18" s="2">
        <v>0</v>
      </c>
      <c r="AA18" s="1">
        <f t="shared" si="1"/>
        <v>21271</v>
      </c>
      <c r="AB18" s="14">
        <f t="shared" si="1"/>
        <v>4971</v>
      </c>
      <c r="AC18" s="18">
        <f>AA18+AB18</f>
        <v>26242</v>
      </c>
      <c r="AE18" s="3" t="s">
        <v>15</v>
      </c>
      <c r="AF18" s="2">
        <f t="shared" si="2"/>
        <v>2480.1363519423721</v>
      </c>
      <c r="AG18" s="2">
        <f t="shared" si="2"/>
        <v>4113.834319526628</v>
      </c>
      <c r="AH18" s="2">
        <f t="shared" si="2"/>
        <v>2760.4516477579682</v>
      </c>
      <c r="AI18" s="2">
        <f t="shared" si="2"/>
        <v>3999.0899581589965</v>
      </c>
      <c r="AJ18" s="2" t="str">
        <f t="shared" si="2"/>
        <v>N.A.</v>
      </c>
      <c r="AK18" s="2">
        <f t="shared" si="2"/>
        <v>2473.8752319109462</v>
      </c>
      <c r="AL18" s="2">
        <f t="shared" si="2"/>
        <v>768.55177797051192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1110.0224719101125</v>
      </c>
      <c r="AQ18" s="16">
        <f t="shared" si="2"/>
        <v>3380.4914504123917</v>
      </c>
      <c r="AR18" s="12">
        <f t="shared" si="2"/>
        <v>1540.1155018672357</v>
      </c>
    </row>
    <row r="19" spans="1:44" ht="15" customHeight="1" thickBot="1" x14ac:dyDescent="0.3">
      <c r="A19" s="4" t="s">
        <v>16</v>
      </c>
      <c r="B19" s="2">
        <f t="shared" ref="B19:K19" si="3">SUM(B15:B18)</f>
        <v>633356612.99999976</v>
      </c>
      <c r="C19" s="2">
        <f t="shared" si="3"/>
        <v>1629179566.9999995</v>
      </c>
      <c r="D19" s="2">
        <f t="shared" si="3"/>
        <v>202252084</v>
      </c>
      <c r="E19" s="2">
        <f t="shared" si="3"/>
        <v>53291379.999999993</v>
      </c>
      <c r="F19" s="2">
        <f t="shared" si="3"/>
        <v>103118256.00000003</v>
      </c>
      <c r="G19" s="2">
        <f t="shared" si="3"/>
        <v>228007925.00000003</v>
      </c>
      <c r="H19" s="2">
        <f t="shared" si="3"/>
        <v>235373634.99999985</v>
      </c>
      <c r="I19" s="2">
        <f t="shared" si="3"/>
        <v>118627950.99999994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1174100587.9999995</v>
      </c>
      <c r="M19" s="14">
        <f t="shared" ref="M19" si="5">C19+E19+G19+I19+K19</f>
        <v>2029106822.9999995</v>
      </c>
      <c r="N19" s="18">
        <f>L19+M19</f>
        <v>3203207410.999999</v>
      </c>
      <c r="P19" s="4" t="s">
        <v>16</v>
      </c>
      <c r="Q19" s="2">
        <f t="shared" ref="Q19:Z19" si="6">SUM(Q15:Q18)</f>
        <v>140139</v>
      </c>
      <c r="R19" s="2">
        <f t="shared" si="6"/>
        <v>266219</v>
      </c>
      <c r="S19" s="2">
        <f t="shared" si="6"/>
        <v>33044</v>
      </c>
      <c r="T19" s="2">
        <f t="shared" si="6"/>
        <v>6103</v>
      </c>
      <c r="U19" s="2">
        <f t="shared" si="6"/>
        <v>13688</v>
      </c>
      <c r="V19" s="2">
        <f t="shared" si="6"/>
        <v>21215</v>
      </c>
      <c r="W19" s="2">
        <f t="shared" si="6"/>
        <v>73135</v>
      </c>
      <c r="X19" s="2">
        <f t="shared" si="6"/>
        <v>19077</v>
      </c>
      <c r="Y19" s="2">
        <f t="shared" si="6"/>
        <v>26907</v>
      </c>
      <c r="Z19" s="2">
        <f t="shared" si="6"/>
        <v>0</v>
      </c>
      <c r="AA19" s="1">
        <f t="shared" ref="AA19" si="7">Q19+S19+U19+W19+Y19</f>
        <v>286913</v>
      </c>
      <c r="AB19" s="14">
        <f t="shared" ref="AB19" si="8">R19+T19+V19+X19+Z19</f>
        <v>312614</v>
      </c>
      <c r="AC19" s="12">
        <f>AA19+AB19</f>
        <v>599527</v>
      </c>
      <c r="AE19" s="4" t="s">
        <v>16</v>
      </c>
      <c r="AF19" s="2">
        <f t="shared" ref="AF19:AO19" si="9">IFERROR(B19/Q19, "N.A.")</f>
        <v>4519.488600603685</v>
      </c>
      <c r="AG19" s="2">
        <f t="shared" si="9"/>
        <v>6119.6968172820107</v>
      </c>
      <c r="AH19" s="2">
        <f t="shared" si="9"/>
        <v>6120.6901101561552</v>
      </c>
      <c r="AI19" s="2">
        <f t="shared" si="9"/>
        <v>8731.9973783385212</v>
      </c>
      <c r="AJ19" s="2">
        <f t="shared" si="9"/>
        <v>7533.4786674459401</v>
      </c>
      <c r="AK19" s="2">
        <f t="shared" si="9"/>
        <v>10747.486448267737</v>
      </c>
      <c r="AL19" s="2">
        <f t="shared" si="9"/>
        <v>3218.3446366308863</v>
      </c>
      <c r="AM19" s="2">
        <f t="shared" si="9"/>
        <v>6218.3755831629678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4092.1833029524614</v>
      </c>
      <c r="AQ19" s="16">
        <f t="shared" ref="AQ19" si="11">IFERROR(M19/AB19, "N.A.")</f>
        <v>6490.7739992450743</v>
      </c>
      <c r="AR19" s="12">
        <f t="shared" ref="AR19" si="12">IFERROR(N19/AC19, "N.A.")</f>
        <v>5342.8909974029511</v>
      </c>
    </row>
    <row r="20" spans="1:44" ht="15" customHeight="1" thickBot="1" x14ac:dyDescent="0.3">
      <c r="A20" s="5" t="s">
        <v>0</v>
      </c>
      <c r="B20" s="46">
        <f>B19+C19</f>
        <v>2262536179.999999</v>
      </c>
      <c r="C20" s="47"/>
      <c r="D20" s="46">
        <f>D19+E19</f>
        <v>255543464</v>
      </c>
      <c r="E20" s="47"/>
      <c r="F20" s="46">
        <f>F19+G19</f>
        <v>331126181.00000006</v>
      </c>
      <c r="G20" s="47"/>
      <c r="H20" s="46">
        <f>H19+I19</f>
        <v>354001585.99999976</v>
      </c>
      <c r="I20" s="47"/>
      <c r="J20" s="46">
        <f>J19+K19</f>
        <v>0</v>
      </c>
      <c r="K20" s="47"/>
      <c r="L20" s="46">
        <f>L19+M19</f>
        <v>3203207410.999999</v>
      </c>
      <c r="M20" s="50"/>
      <c r="N20" s="19">
        <f>B20+D20+F20+H20+J20</f>
        <v>3203207410.999999</v>
      </c>
      <c r="P20" s="5" t="s">
        <v>0</v>
      </c>
      <c r="Q20" s="46">
        <f>Q19+R19</f>
        <v>406358</v>
      </c>
      <c r="R20" s="47"/>
      <c r="S20" s="46">
        <f>S19+T19</f>
        <v>39147</v>
      </c>
      <c r="T20" s="47"/>
      <c r="U20" s="46">
        <f>U19+V19</f>
        <v>34903</v>
      </c>
      <c r="V20" s="47"/>
      <c r="W20" s="46">
        <f>W19+X19</f>
        <v>92212</v>
      </c>
      <c r="X20" s="47"/>
      <c r="Y20" s="46">
        <f>Y19+Z19</f>
        <v>26907</v>
      </c>
      <c r="Z20" s="47"/>
      <c r="AA20" s="46">
        <f>AA19+AB19</f>
        <v>599527</v>
      </c>
      <c r="AB20" s="47"/>
      <c r="AC20" s="20">
        <f>Q20+S20+U20+W20+Y20</f>
        <v>599527</v>
      </c>
      <c r="AE20" s="5" t="s">
        <v>0</v>
      </c>
      <c r="AF20" s="48">
        <f>IFERROR(B20/Q20,"N.A.")</f>
        <v>5567.8396389390609</v>
      </c>
      <c r="AG20" s="49"/>
      <c r="AH20" s="48">
        <f>IFERROR(D20/S20,"N.A.")</f>
        <v>6527.7917592663553</v>
      </c>
      <c r="AI20" s="49"/>
      <c r="AJ20" s="48">
        <f>IFERROR(F20/U20,"N.A.")</f>
        <v>9487.0406841818767</v>
      </c>
      <c r="AK20" s="49"/>
      <c r="AL20" s="48">
        <f>IFERROR(H20/W20,"N.A.")</f>
        <v>3838.9969418296942</v>
      </c>
      <c r="AM20" s="49"/>
      <c r="AN20" s="48">
        <f>IFERROR(J20/Y20,"N.A.")</f>
        <v>0</v>
      </c>
      <c r="AO20" s="49"/>
      <c r="AP20" s="48">
        <f>IFERROR(L20/AA20,"N.A.")</f>
        <v>5342.8909974029511</v>
      </c>
      <c r="AQ20" s="49"/>
      <c r="AR20" s="17">
        <f>IFERROR(N20/AC20, "N.A.")</f>
        <v>5342.8909974029511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169975170.99999991</v>
      </c>
      <c r="C27" s="2"/>
      <c r="D27" s="2">
        <v>58148810.999999993</v>
      </c>
      <c r="E27" s="2"/>
      <c r="F27" s="2">
        <v>90932771</v>
      </c>
      <c r="G27" s="2"/>
      <c r="H27" s="2">
        <v>162863135</v>
      </c>
      <c r="I27" s="2"/>
      <c r="J27" s="2">
        <v>0</v>
      </c>
      <c r="K27" s="2"/>
      <c r="L27" s="1">
        <f t="shared" ref="L27:M30" si="13">B27+D27+F27+H27+J27</f>
        <v>481919887.99999988</v>
      </c>
      <c r="M27" s="14">
        <f t="shared" si="13"/>
        <v>0</v>
      </c>
      <c r="N27" s="12">
        <f>L27+M27</f>
        <v>481919887.99999988</v>
      </c>
      <c r="P27" s="3" t="s">
        <v>12</v>
      </c>
      <c r="Q27" s="2">
        <v>29976</v>
      </c>
      <c r="R27" s="2">
        <v>0</v>
      </c>
      <c r="S27" s="2">
        <v>9907</v>
      </c>
      <c r="T27" s="2">
        <v>0</v>
      </c>
      <c r="U27" s="2">
        <v>11076</v>
      </c>
      <c r="V27" s="2">
        <v>0</v>
      </c>
      <c r="W27" s="2">
        <v>28763</v>
      </c>
      <c r="X27" s="2">
        <v>0</v>
      </c>
      <c r="Y27" s="2">
        <v>3093</v>
      </c>
      <c r="Z27" s="2">
        <v>0</v>
      </c>
      <c r="AA27" s="1">
        <f t="shared" ref="AA27:AB30" si="14">Q27+S27+U27+W27+Y27</f>
        <v>82815</v>
      </c>
      <c r="AB27" s="14">
        <f t="shared" si="14"/>
        <v>0</v>
      </c>
      <c r="AC27" s="12">
        <f>AA27+AB27</f>
        <v>82815</v>
      </c>
      <c r="AE27" s="3" t="s">
        <v>12</v>
      </c>
      <c r="AF27" s="2">
        <f t="shared" ref="AF27:AR30" si="15">IFERROR(B27/Q27, "N.A.")</f>
        <v>5670.3753336002101</v>
      </c>
      <c r="AG27" s="2" t="str">
        <f t="shared" si="15"/>
        <v>N.A.</v>
      </c>
      <c r="AH27" s="2">
        <f t="shared" si="15"/>
        <v>5869.4671444433225</v>
      </c>
      <c r="AI27" s="2" t="str">
        <f t="shared" si="15"/>
        <v>N.A.</v>
      </c>
      <c r="AJ27" s="2">
        <f t="shared" si="15"/>
        <v>8209.8926507764536</v>
      </c>
      <c r="AK27" s="2" t="str">
        <f t="shared" si="15"/>
        <v>N.A.</v>
      </c>
      <c r="AL27" s="2">
        <f t="shared" si="15"/>
        <v>5662.2443764558639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5819.2342933043519</v>
      </c>
      <c r="AQ27" s="16" t="str">
        <f t="shared" si="15"/>
        <v>N.A.</v>
      </c>
      <c r="AR27" s="12">
        <f t="shared" si="15"/>
        <v>5819.2342933043519</v>
      </c>
    </row>
    <row r="28" spans="1:44" ht="15" customHeight="1" thickBot="1" x14ac:dyDescent="0.3">
      <c r="A28" s="3" t="s">
        <v>13</v>
      </c>
      <c r="B28" s="2">
        <v>5658300.0000000009</v>
      </c>
      <c r="C28" s="2">
        <v>908480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5658300.0000000009</v>
      </c>
      <c r="M28" s="14">
        <f t="shared" si="13"/>
        <v>908480</v>
      </c>
      <c r="N28" s="12">
        <f>L28+M28</f>
        <v>6566780.0000000009</v>
      </c>
      <c r="P28" s="3" t="s">
        <v>13</v>
      </c>
      <c r="Q28" s="2">
        <v>1372</v>
      </c>
      <c r="R28" s="2">
        <v>209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1372</v>
      </c>
      <c r="AB28" s="14">
        <f t="shared" si="14"/>
        <v>209</v>
      </c>
      <c r="AC28" s="12">
        <f>AA28+AB28</f>
        <v>1581</v>
      </c>
      <c r="AE28" s="3" t="s">
        <v>13</v>
      </c>
      <c r="AF28" s="2">
        <f t="shared" si="15"/>
        <v>4124.1253644314875</v>
      </c>
      <c r="AG28" s="2">
        <f t="shared" si="15"/>
        <v>4346.7942583732056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4124.1253644314875</v>
      </c>
      <c r="AQ28" s="16">
        <f t="shared" si="15"/>
        <v>4346.7942583732056</v>
      </c>
      <c r="AR28" s="12">
        <f t="shared" si="15"/>
        <v>4153.5610373181535</v>
      </c>
    </row>
    <row r="29" spans="1:44" ht="15" customHeight="1" thickBot="1" x14ac:dyDescent="0.3">
      <c r="A29" s="3" t="s">
        <v>14</v>
      </c>
      <c r="B29" s="2">
        <v>268376470.00000024</v>
      </c>
      <c r="C29" s="2">
        <v>1041234452.0000012</v>
      </c>
      <c r="D29" s="2">
        <v>104590426.00000006</v>
      </c>
      <c r="E29" s="2">
        <v>37919950</v>
      </c>
      <c r="F29" s="2"/>
      <c r="G29" s="2">
        <v>186136250</v>
      </c>
      <c r="H29" s="2"/>
      <c r="I29" s="2">
        <v>87295443.99999997</v>
      </c>
      <c r="J29" s="2">
        <v>0</v>
      </c>
      <c r="K29" s="2"/>
      <c r="L29" s="1">
        <f t="shared" si="13"/>
        <v>372966896.0000003</v>
      </c>
      <c r="M29" s="14">
        <f t="shared" si="13"/>
        <v>1352586096.0000012</v>
      </c>
      <c r="N29" s="12">
        <f>L29+M29</f>
        <v>1725552992.0000014</v>
      </c>
      <c r="P29" s="3" t="s">
        <v>14</v>
      </c>
      <c r="Q29" s="2">
        <v>53035</v>
      </c>
      <c r="R29" s="2">
        <v>163652</v>
      </c>
      <c r="S29" s="2">
        <v>14843</v>
      </c>
      <c r="T29" s="2">
        <v>3577</v>
      </c>
      <c r="U29" s="2">
        <v>0</v>
      </c>
      <c r="V29" s="2">
        <v>15290</v>
      </c>
      <c r="W29" s="2">
        <v>0</v>
      </c>
      <c r="X29" s="2">
        <v>11547</v>
      </c>
      <c r="Y29" s="2">
        <v>5050</v>
      </c>
      <c r="Z29" s="2">
        <v>0</v>
      </c>
      <c r="AA29" s="1">
        <f t="shared" si="14"/>
        <v>72928</v>
      </c>
      <c r="AB29" s="14">
        <f t="shared" si="14"/>
        <v>194066</v>
      </c>
      <c r="AC29" s="12">
        <f>AA29+AB29</f>
        <v>266994</v>
      </c>
      <c r="AE29" s="3" t="s">
        <v>14</v>
      </c>
      <c r="AF29" s="2">
        <f t="shared" si="15"/>
        <v>5060.3652305081596</v>
      </c>
      <c r="AG29" s="2">
        <f t="shared" si="15"/>
        <v>6362.491457482959</v>
      </c>
      <c r="AH29" s="2">
        <f t="shared" si="15"/>
        <v>7046.4478878932869</v>
      </c>
      <c r="AI29" s="2">
        <f t="shared" si="15"/>
        <v>10601.0483645513</v>
      </c>
      <c r="AJ29" s="2" t="str">
        <f t="shared" si="15"/>
        <v>N.A.</v>
      </c>
      <c r="AK29" s="2">
        <f t="shared" si="15"/>
        <v>12173.724656638326</v>
      </c>
      <c r="AL29" s="2" t="str">
        <f t="shared" si="15"/>
        <v>N.A.</v>
      </c>
      <c r="AM29" s="2">
        <f t="shared" si="15"/>
        <v>7560.0107387200114</v>
      </c>
      <c r="AN29" s="2">
        <f t="shared" si="15"/>
        <v>0</v>
      </c>
      <c r="AO29" s="2" t="str">
        <f t="shared" si="15"/>
        <v>N.A.</v>
      </c>
      <c r="AP29" s="15">
        <f t="shared" si="15"/>
        <v>5114.1796840719653</v>
      </c>
      <c r="AQ29" s="16">
        <f t="shared" si="15"/>
        <v>6969.7221357682502</v>
      </c>
      <c r="AR29" s="12">
        <f t="shared" si="15"/>
        <v>6462.890521884392</v>
      </c>
    </row>
    <row r="30" spans="1:44" ht="15" customHeight="1" thickBot="1" x14ac:dyDescent="0.3">
      <c r="A30" s="3" t="s">
        <v>15</v>
      </c>
      <c r="B30" s="2">
        <v>9256540.0000000037</v>
      </c>
      <c r="C30" s="2">
        <v>6619917.9999999981</v>
      </c>
      <c r="D30" s="2">
        <v>5109595.9999999991</v>
      </c>
      <c r="E30" s="2">
        <v>3823130.0000000005</v>
      </c>
      <c r="F30" s="2"/>
      <c r="G30" s="2">
        <v>4975535</v>
      </c>
      <c r="H30" s="2">
        <v>8755715.9999999981</v>
      </c>
      <c r="I30" s="2"/>
      <c r="J30" s="2">
        <v>0</v>
      </c>
      <c r="K30" s="2"/>
      <c r="L30" s="1">
        <f t="shared" si="13"/>
        <v>23121852</v>
      </c>
      <c r="M30" s="14">
        <f t="shared" si="13"/>
        <v>15418582.999999998</v>
      </c>
      <c r="N30" s="12">
        <f>L30+M30</f>
        <v>38540435</v>
      </c>
      <c r="P30" s="3" t="s">
        <v>15</v>
      </c>
      <c r="Q30" s="2">
        <v>3729</v>
      </c>
      <c r="R30" s="2">
        <v>1502</v>
      </c>
      <c r="S30" s="2">
        <v>1851</v>
      </c>
      <c r="T30" s="2">
        <v>956</v>
      </c>
      <c r="U30" s="2">
        <v>0</v>
      </c>
      <c r="V30" s="2">
        <v>1833</v>
      </c>
      <c r="W30" s="2">
        <v>10989</v>
      </c>
      <c r="X30" s="2">
        <v>0</v>
      </c>
      <c r="Y30" s="2">
        <v>2852</v>
      </c>
      <c r="Z30" s="2">
        <v>0</v>
      </c>
      <c r="AA30" s="1">
        <f t="shared" si="14"/>
        <v>19421</v>
      </c>
      <c r="AB30" s="14">
        <f t="shared" si="14"/>
        <v>4291</v>
      </c>
      <c r="AC30" s="18">
        <f>AA30+AB30</f>
        <v>23712</v>
      </c>
      <c r="AE30" s="3" t="s">
        <v>15</v>
      </c>
      <c r="AF30" s="2">
        <f t="shared" si="15"/>
        <v>2482.3116116921437</v>
      </c>
      <c r="AG30" s="2">
        <f t="shared" si="15"/>
        <v>4407.4021304926755</v>
      </c>
      <c r="AH30" s="2">
        <f t="shared" si="15"/>
        <v>2760.4516477579682</v>
      </c>
      <c r="AI30" s="2">
        <f t="shared" si="15"/>
        <v>3999.0899581589965</v>
      </c>
      <c r="AJ30" s="2" t="str">
        <f t="shared" si="15"/>
        <v>N.A.</v>
      </c>
      <c r="AK30" s="2">
        <f t="shared" si="15"/>
        <v>2714.4217130387342</v>
      </c>
      <c r="AL30" s="2">
        <f t="shared" si="15"/>
        <v>796.77095277095259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1190.5592914885949</v>
      </c>
      <c r="AQ30" s="16">
        <f t="shared" si="15"/>
        <v>3593.2377068282449</v>
      </c>
      <c r="AR30" s="12">
        <f t="shared" si="15"/>
        <v>1625.3557270580297</v>
      </c>
    </row>
    <row r="31" spans="1:44" ht="15" customHeight="1" thickBot="1" x14ac:dyDescent="0.3">
      <c r="A31" s="4" t="s">
        <v>16</v>
      </c>
      <c r="B31" s="2">
        <f t="shared" ref="B31:K31" si="16">SUM(B27:B30)</f>
        <v>453266481.00000012</v>
      </c>
      <c r="C31" s="2">
        <f t="shared" si="16"/>
        <v>1048762850.0000012</v>
      </c>
      <c r="D31" s="2">
        <f t="shared" si="16"/>
        <v>167848833.00000006</v>
      </c>
      <c r="E31" s="2">
        <f t="shared" si="16"/>
        <v>41743080</v>
      </c>
      <c r="F31" s="2">
        <f t="shared" si="16"/>
        <v>90932771</v>
      </c>
      <c r="G31" s="2">
        <f t="shared" si="16"/>
        <v>191111785</v>
      </c>
      <c r="H31" s="2">
        <f t="shared" si="16"/>
        <v>171618851</v>
      </c>
      <c r="I31" s="2">
        <f t="shared" si="16"/>
        <v>87295443.99999997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883666936.00000024</v>
      </c>
      <c r="M31" s="14">
        <f t="shared" ref="M31" si="18">C31+E31+G31+I31+K31</f>
        <v>1368913159.0000012</v>
      </c>
      <c r="N31" s="18">
        <f>L31+M31</f>
        <v>2252580095.0000014</v>
      </c>
      <c r="P31" s="4" t="s">
        <v>16</v>
      </c>
      <c r="Q31" s="2">
        <f t="shared" ref="Q31:Z31" si="19">SUM(Q27:Q30)</f>
        <v>88112</v>
      </c>
      <c r="R31" s="2">
        <f t="shared" si="19"/>
        <v>165363</v>
      </c>
      <c r="S31" s="2">
        <f t="shared" si="19"/>
        <v>26601</v>
      </c>
      <c r="T31" s="2">
        <f t="shared" si="19"/>
        <v>4533</v>
      </c>
      <c r="U31" s="2">
        <f t="shared" si="19"/>
        <v>11076</v>
      </c>
      <c r="V31" s="2">
        <f t="shared" si="19"/>
        <v>17123</v>
      </c>
      <c r="W31" s="2">
        <f t="shared" si="19"/>
        <v>39752</v>
      </c>
      <c r="X31" s="2">
        <f t="shared" si="19"/>
        <v>11547</v>
      </c>
      <c r="Y31" s="2">
        <f t="shared" si="19"/>
        <v>10995</v>
      </c>
      <c r="Z31" s="2">
        <f t="shared" si="19"/>
        <v>0</v>
      </c>
      <c r="AA31" s="1">
        <f t="shared" ref="AA31" si="20">Q31+S31+U31+W31+Y31</f>
        <v>176536</v>
      </c>
      <c r="AB31" s="14">
        <f t="shared" ref="AB31" si="21">R31+T31+V31+X31+Z31</f>
        <v>198566</v>
      </c>
      <c r="AC31" s="12">
        <f>AA31+AB31</f>
        <v>375102</v>
      </c>
      <c r="AE31" s="4" t="s">
        <v>16</v>
      </c>
      <c r="AF31" s="2">
        <f t="shared" ref="AF31:AO31" si="22">IFERROR(B31/Q31, "N.A.")</f>
        <v>5144.2082917196312</v>
      </c>
      <c r="AG31" s="2">
        <f t="shared" si="22"/>
        <v>6342.1856763604992</v>
      </c>
      <c r="AH31" s="2">
        <f t="shared" si="22"/>
        <v>6309.869290628174</v>
      </c>
      <c r="AI31" s="2">
        <f t="shared" si="22"/>
        <v>9208.7094639311708</v>
      </c>
      <c r="AJ31" s="2">
        <f t="shared" si="22"/>
        <v>8209.8926507764536</v>
      </c>
      <c r="AK31" s="2">
        <f t="shared" si="22"/>
        <v>11161.115750744613</v>
      </c>
      <c r="AL31" s="2">
        <f t="shared" si="22"/>
        <v>4317.2381515395455</v>
      </c>
      <c r="AM31" s="2">
        <f t="shared" si="22"/>
        <v>7560.0107387200114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5005.5905650972054</v>
      </c>
      <c r="AQ31" s="16">
        <f t="shared" ref="AQ31" si="24">IFERROR(M31/AB31, "N.A.")</f>
        <v>6893.9957444879847</v>
      </c>
      <c r="AR31" s="12">
        <f t="shared" ref="AR31" si="25">IFERROR(N31/AC31, "N.A.")</f>
        <v>6005.2468261966114</v>
      </c>
    </row>
    <row r="32" spans="1:44" ht="15" customHeight="1" thickBot="1" x14ac:dyDescent="0.3">
      <c r="A32" s="5" t="s">
        <v>0</v>
      </c>
      <c r="B32" s="46">
        <f>B31+C31</f>
        <v>1502029331.0000014</v>
      </c>
      <c r="C32" s="47"/>
      <c r="D32" s="46">
        <f>D31+E31</f>
        <v>209591913.00000006</v>
      </c>
      <c r="E32" s="47"/>
      <c r="F32" s="46">
        <f>F31+G31</f>
        <v>282044556</v>
      </c>
      <c r="G32" s="47"/>
      <c r="H32" s="46">
        <f>H31+I31</f>
        <v>258914294.99999997</v>
      </c>
      <c r="I32" s="47"/>
      <c r="J32" s="46">
        <f>J31+K31</f>
        <v>0</v>
      </c>
      <c r="K32" s="47"/>
      <c r="L32" s="46">
        <f>L31+M31</f>
        <v>2252580095.0000014</v>
      </c>
      <c r="M32" s="50"/>
      <c r="N32" s="19">
        <f>B32+D32+F32+H32+J32</f>
        <v>2252580095.0000014</v>
      </c>
      <c r="P32" s="5" t="s">
        <v>0</v>
      </c>
      <c r="Q32" s="46">
        <f>Q31+R31</f>
        <v>253475</v>
      </c>
      <c r="R32" s="47"/>
      <c r="S32" s="46">
        <f>S31+T31</f>
        <v>31134</v>
      </c>
      <c r="T32" s="47"/>
      <c r="U32" s="46">
        <f>U31+V31</f>
        <v>28199</v>
      </c>
      <c r="V32" s="47"/>
      <c r="W32" s="46">
        <f>W31+X31</f>
        <v>51299</v>
      </c>
      <c r="X32" s="47"/>
      <c r="Y32" s="46">
        <f>Y31+Z31</f>
        <v>10995</v>
      </c>
      <c r="Z32" s="47"/>
      <c r="AA32" s="46">
        <f>AA31+AB31</f>
        <v>375102</v>
      </c>
      <c r="AB32" s="47"/>
      <c r="AC32" s="20">
        <f>Q32+S32+U32+W32+Y32</f>
        <v>375102</v>
      </c>
      <c r="AE32" s="5" t="s">
        <v>0</v>
      </c>
      <c r="AF32" s="48">
        <f>IFERROR(B32/Q32,"N.A.")</f>
        <v>5925.7494072393783</v>
      </c>
      <c r="AG32" s="49"/>
      <c r="AH32" s="48">
        <f>IFERROR(D32/S32,"N.A.")</f>
        <v>6731.9301406822142</v>
      </c>
      <c r="AI32" s="49"/>
      <c r="AJ32" s="48">
        <f>IFERROR(F32/U32,"N.A.")</f>
        <v>10001.934678534701</v>
      </c>
      <c r="AK32" s="49"/>
      <c r="AL32" s="48">
        <f>IFERROR(H32/W32,"N.A.")</f>
        <v>5047.1606658999199</v>
      </c>
      <c r="AM32" s="49"/>
      <c r="AN32" s="48">
        <f>IFERROR(J32/Y32,"N.A.")</f>
        <v>0</v>
      </c>
      <c r="AO32" s="49"/>
      <c r="AP32" s="48">
        <f>IFERROR(L32/AA32,"N.A.")</f>
        <v>6005.2468261966114</v>
      </c>
      <c r="AQ32" s="49"/>
      <c r="AR32" s="17">
        <f>IFERROR(N32/AC32, "N.A.")</f>
        <v>6005.2468261966114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20736108.000000004</v>
      </c>
      <c r="C39" s="2"/>
      <c r="D39" s="2">
        <v>5960749</v>
      </c>
      <c r="E39" s="2"/>
      <c r="F39" s="2">
        <v>12185484.999999998</v>
      </c>
      <c r="G39" s="2"/>
      <c r="H39" s="2">
        <v>63649097.999999993</v>
      </c>
      <c r="I39" s="2"/>
      <c r="J39" s="2">
        <v>0</v>
      </c>
      <c r="K39" s="2"/>
      <c r="L39" s="1">
        <f t="shared" ref="L39:M42" si="26">B39+D39+F39+H39+J39</f>
        <v>102531440</v>
      </c>
      <c r="M39" s="14">
        <f t="shared" si="26"/>
        <v>0</v>
      </c>
      <c r="N39" s="12">
        <f>L39+M39</f>
        <v>102531440</v>
      </c>
      <c r="P39" s="3" t="s">
        <v>12</v>
      </c>
      <c r="Q39" s="2">
        <v>7565</v>
      </c>
      <c r="R39" s="2">
        <v>0</v>
      </c>
      <c r="S39" s="2">
        <v>1333</v>
      </c>
      <c r="T39" s="2">
        <v>0</v>
      </c>
      <c r="U39" s="2">
        <v>2612</v>
      </c>
      <c r="V39" s="2">
        <v>0</v>
      </c>
      <c r="W39" s="2">
        <v>32842</v>
      </c>
      <c r="X39" s="2">
        <v>0</v>
      </c>
      <c r="Y39" s="2">
        <v>7426</v>
      </c>
      <c r="Z39" s="2">
        <v>0</v>
      </c>
      <c r="AA39" s="1">
        <f t="shared" ref="AA39:AB42" si="27">Q39+S39+U39+W39+Y39</f>
        <v>51778</v>
      </c>
      <c r="AB39" s="14">
        <f t="shared" si="27"/>
        <v>0</v>
      </c>
      <c r="AC39" s="12">
        <f>AA39+AB39</f>
        <v>51778</v>
      </c>
      <c r="AE39" s="3" t="s">
        <v>12</v>
      </c>
      <c r="AF39" s="2">
        <f t="shared" ref="AF39:AR42" si="28">IFERROR(B39/Q39, "N.A.")</f>
        <v>2741.0585591539993</v>
      </c>
      <c r="AG39" s="2" t="str">
        <f t="shared" si="28"/>
        <v>N.A.</v>
      </c>
      <c r="AH39" s="2">
        <f t="shared" si="28"/>
        <v>4471.6796699174793</v>
      </c>
      <c r="AI39" s="2" t="str">
        <f t="shared" si="28"/>
        <v>N.A.</v>
      </c>
      <c r="AJ39" s="2">
        <f t="shared" si="28"/>
        <v>4665.1933384379781</v>
      </c>
      <c r="AK39" s="2" t="str">
        <f t="shared" si="28"/>
        <v>N.A.</v>
      </c>
      <c r="AL39" s="2">
        <f t="shared" si="28"/>
        <v>1938.0396443578343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1980.2124454401483</v>
      </c>
      <c r="AQ39" s="16" t="str">
        <f t="shared" si="28"/>
        <v>N.A.</v>
      </c>
      <c r="AR39" s="12">
        <f t="shared" si="28"/>
        <v>1980.2124454401483</v>
      </c>
    </row>
    <row r="40" spans="1:44" ht="15" customHeight="1" thickBot="1" x14ac:dyDescent="0.3">
      <c r="A40" s="3" t="s">
        <v>13</v>
      </c>
      <c r="B40" s="2">
        <v>44968839.99999997</v>
      </c>
      <c r="C40" s="2">
        <v>4002505.0000000005</v>
      </c>
      <c r="D40" s="2">
        <v>476010</v>
      </c>
      <c r="E40" s="2"/>
      <c r="F40" s="2"/>
      <c r="G40" s="2"/>
      <c r="H40" s="2"/>
      <c r="I40" s="2"/>
      <c r="J40" s="2"/>
      <c r="K40" s="2"/>
      <c r="L40" s="1">
        <f t="shared" si="26"/>
        <v>45444849.99999997</v>
      </c>
      <c r="M40" s="14">
        <f t="shared" si="26"/>
        <v>4002505.0000000005</v>
      </c>
      <c r="N40" s="12">
        <f>L40+M40</f>
        <v>49447354.99999997</v>
      </c>
      <c r="P40" s="3" t="s">
        <v>13</v>
      </c>
      <c r="Q40" s="2">
        <v>17010</v>
      </c>
      <c r="R40" s="2">
        <v>1529</v>
      </c>
      <c r="S40" s="2">
        <v>423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17433</v>
      </c>
      <c r="AB40" s="14">
        <f t="shared" si="27"/>
        <v>1529</v>
      </c>
      <c r="AC40" s="12">
        <f>AA40+AB40</f>
        <v>18962</v>
      </c>
      <c r="AE40" s="3" t="s">
        <v>13</v>
      </c>
      <c r="AF40" s="2">
        <f t="shared" si="28"/>
        <v>2643.6707818930022</v>
      </c>
      <c r="AG40" s="2">
        <f t="shared" si="28"/>
        <v>2617.727272727273</v>
      </c>
      <c r="AH40" s="2">
        <f t="shared" si="28"/>
        <v>1125.3191489361702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2606.8290024665848</v>
      </c>
      <c r="AQ40" s="16">
        <f t="shared" si="28"/>
        <v>2617.727272727273</v>
      </c>
      <c r="AR40" s="12">
        <f t="shared" si="28"/>
        <v>2607.7077839890289</v>
      </c>
    </row>
    <row r="41" spans="1:44" ht="15" customHeight="1" thickBot="1" x14ac:dyDescent="0.3">
      <c r="A41" s="3" t="s">
        <v>14</v>
      </c>
      <c r="B41" s="2">
        <v>114001434.00000015</v>
      </c>
      <c r="C41" s="2">
        <v>575386511.99999964</v>
      </c>
      <c r="D41" s="2">
        <v>27966492</v>
      </c>
      <c r="E41" s="2">
        <v>11548300</v>
      </c>
      <c r="F41" s="2"/>
      <c r="G41" s="2">
        <v>36537999.999999993</v>
      </c>
      <c r="H41" s="2"/>
      <c r="I41" s="2">
        <v>31332507.000000004</v>
      </c>
      <c r="J41" s="2">
        <v>0</v>
      </c>
      <c r="K41" s="2"/>
      <c r="L41" s="1">
        <f t="shared" si="26"/>
        <v>141967926.00000015</v>
      </c>
      <c r="M41" s="14">
        <f t="shared" si="26"/>
        <v>654805318.99999964</v>
      </c>
      <c r="N41" s="12">
        <f>L41+M41</f>
        <v>796773244.99999976</v>
      </c>
      <c r="P41" s="3" t="s">
        <v>14</v>
      </c>
      <c r="Q41" s="2">
        <v>27294</v>
      </c>
      <c r="R41" s="2">
        <v>98970</v>
      </c>
      <c r="S41" s="2">
        <v>4687</v>
      </c>
      <c r="T41" s="2">
        <v>1570</v>
      </c>
      <c r="U41" s="2">
        <v>0</v>
      </c>
      <c r="V41" s="2">
        <v>3769</v>
      </c>
      <c r="W41" s="2">
        <v>0</v>
      </c>
      <c r="X41" s="2">
        <v>7530</v>
      </c>
      <c r="Y41" s="2">
        <v>7335</v>
      </c>
      <c r="Z41" s="2">
        <v>0</v>
      </c>
      <c r="AA41" s="1">
        <f t="shared" si="27"/>
        <v>39316</v>
      </c>
      <c r="AB41" s="14">
        <f t="shared" si="27"/>
        <v>111839</v>
      </c>
      <c r="AC41" s="12">
        <f>AA41+AB41</f>
        <v>151155</v>
      </c>
      <c r="AE41" s="3" t="s">
        <v>14</v>
      </c>
      <c r="AF41" s="2">
        <f t="shared" si="28"/>
        <v>4176.7946801494891</v>
      </c>
      <c r="AG41" s="2">
        <f t="shared" si="28"/>
        <v>5813.7467111245796</v>
      </c>
      <c r="AH41" s="2">
        <f t="shared" si="28"/>
        <v>5966.8214209515681</v>
      </c>
      <c r="AI41" s="2">
        <f t="shared" si="28"/>
        <v>7355.6050955414012</v>
      </c>
      <c r="AJ41" s="2" t="str">
        <f t="shared" si="28"/>
        <v>N.A.</v>
      </c>
      <c r="AK41" s="2">
        <f t="shared" si="28"/>
        <v>9694.3486335898087</v>
      </c>
      <c r="AL41" s="2" t="str">
        <f t="shared" si="28"/>
        <v>N.A.</v>
      </c>
      <c r="AM41" s="2">
        <f t="shared" si="28"/>
        <v>4161.0235059760962</v>
      </c>
      <c r="AN41" s="2">
        <f t="shared" si="28"/>
        <v>0</v>
      </c>
      <c r="AO41" s="2" t="str">
        <f t="shared" si="28"/>
        <v>N.A.</v>
      </c>
      <c r="AP41" s="15">
        <f t="shared" si="28"/>
        <v>3610.9453148845291</v>
      </c>
      <c r="AQ41" s="16">
        <f t="shared" si="28"/>
        <v>5854.8924704262345</v>
      </c>
      <c r="AR41" s="12">
        <f t="shared" si="28"/>
        <v>5271.2331381694275</v>
      </c>
    </row>
    <row r="42" spans="1:44" ht="15" customHeight="1" thickBot="1" x14ac:dyDescent="0.3">
      <c r="A42" s="3" t="s">
        <v>15</v>
      </c>
      <c r="B42" s="2">
        <v>383750.00000000006</v>
      </c>
      <c r="C42" s="2">
        <v>1027700</v>
      </c>
      <c r="D42" s="2"/>
      <c r="E42" s="2"/>
      <c r="F42" s="2"/>
      <c r="G42" s="2">
        <v>358140</v>
      </c>
      <c r="H42" s="2">
        <v>105685.99999999999</v>
      </c>
      <c r="I42" s="2"/>
      <c r="J42" s="2">
        <v>0</v>
      </c>
      <c r="K42" s="2"/>
      <c r="L42" s="1">
        <f t="shared" si="26"/>
        <v>489436.00000000006</v>
      </c>
      <c r="M42" s="14">
        <f t="shared" si="26"/>
        <v>1385840</v>
      </c>
      <c r="N42" s="12">
        <f>L42+M42</f>
        <v>1875276</v>
      </c>
      <c r="P42" s="3" t="s">
        <v>15</v>
      </c>
      <c r="Q42" s="2">
        <v>158</v>
      </c>
      <c r="R42" s="2">
        <v>357</v>
      </c>
      <c r="S42" s="2">
        <v>0</v>
      </c>
      <c r="T42" s="2">
        <v>0</v>
      </c>
      <c r="U42" s="2">
        <v>0</v>
      </c>
      <c r="V42" s="2">
        <v>323</v>
      </c>
      <c r="W42" s="2">
        <v>541</v>
      </c>
      <c r="X42" s="2">
        <v>0</v>
      </c>
      <c r="Y42" s="2">
        <v>1151</v>
      </c>
      <c r="Z42" s="2">
        <v>0</v>
      </c>
      <c r="AA42" s="1">
        <f t="shared" si="27"/>
        <v>1850</v>
      </c>
      <c r="AB42" s="14">
        <f t="shared" si="27"/>
        <v>680</v>
      </c>
      <c r="AC42" s="12">
        <f>AA42+AB42</f>
        <v>2530</v>
      </c>
      <c r="AE42" s="3" t="s">
        <v>15</v>
      </c>
      <c r="AF42" s="2">
        <f t="shared" si="28"/>
        <v>2428.7974683544307</v>
      </c>
      <c r="AG42" s="2">
        <f t="shared" si="28"/>
        <v>2878.7114845938377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1108.7925696594427</v>
      </c>
      <c r="AL42" s="2">
        <f t="shared" si="28"/>
        <v>195.35304990757854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264.56000000000006</v>
      </c>
      <c r="AQ42" s="16">
        <f t="shared" si="28"/>
        <v>2038</v>
      </c>
      <c r="AR42" s="12">
        <f t="shared" si="28"/>
        <v>741.2158102766798</v>
      </c>
    </row>
    <row r="43" spans="1:44" ht="15" customHeight="1" thickBot="1" x14ac:dyDescent="0.3">
      <c r="A43" s="4" t="s">
        <v>16</v>
      </c>
      <c r="B43" s="2">
        <f t="shared" ref="B43:K43" si="29">SUM(B39:B42)</f>
        <v>180090132.00000012</v>
      </c>
      <c r="C43" s="2">
        <f t="shared" si="29"/>
        <v>580416716.99999964</v>
      </c>
      <c r="D43" s="2">
        <f t="shared" si="29"/>
        <v>34403251</v>
      </c>
      <c r="E43" s="2">
        <f t="shared" si="29"/>
        <v>11548300</v>
      </c>
      <c r="F43" s="2">
        <f t="shared" si="29"/>
        <v>12185484.999999998</v>
      </c>
      <c r="G43" s="2">
        <f t="shared" si="29"/>
        <v>36896139.999999993</v>
      </c>
      <c r="H43" s="2">
        <f t="shared" si="29"/>
        <v>63754783.999999993</v>
      </c>
      <c r="I43" s="2">
        <f t="shared" si="29"/>
        <v>31332507.000000004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290433652.00000012</v>
      </c>
      <c r="M43" s="14">
        <f t="shared" ref="M43" si="31">C43+E43+G43+I43+K43</f>
        <v>660193663.99999964</v>
      </c>
      <c r="N43" s="18">
        <f>L43+M43</f>
        <v>950627315.99999976</v>
      </c>
      <c r="P43" s="4" t="s">
        <v>16</v>
      </c>
      <c r="Q43" s="2">
        <f t="shared" ref="Q43:Z43" si="32">SUM(Q39:Q42)</f>
        <v>52027</v>
      </c>
      <c r="R43" s="2">
        <f t="shared" si="32"/>
        <v>100856</v>
      </c>
      <c r="S43" s="2">
        <f t="shared" si="32"/>
        <v>6443</v>
      </c>
      <c r="T43" s="2">
        <f t="shared" si="32"/>
        <v>1570</v>
      </c>
      <c r="U43" s="2">
        <f t="shared" si="32"/>
        <v>2612</v>
      </c>
      <c r="V43" s="2">
        <f t="shared" si="32"/>
        <v>4092</v>
      </c>
      <c r="W43" s="2">
        <f t="shared" si="32"/>
        <v>33383</v>
      </c>
      <c r="X43" s="2">
        <f t="shared" si="32"/>
        <v>7530</v>
      </c>
      <c r="Y43" s="2">
        <f t="shared" si="32"/>
        <v>15912</v>
      </c>
      <c r="Z43" s="2">
        <f t="shared" si="32"/>
        <v>0</v>
      </c>
      <c r="AA43" s="1">
        <f t="shared" ref="AA43" si="33">Q43+S43+U43+W43+Y43</f>
        <v>110377</v>
      </c>
      <c r="AB43" s="14">
        <f t="shared" ref="AB43" si="34">R43+T43+V43+X43+Z43</f>
        <v>114048</v>
      </c>
      <c r="AC43" s="18">
        <f>AA43+AB43</f>
        <v>224425</v>
      </c>
      <c r="AE43" s="4" t="s">
        <v>16</v>
      </c>
      <c r="AF43" s="2">
        <f t="shared" ref="AF43:AO43" si="35">IFERROR(B43/Q43, "N.A.")</f>
        <v>3461.4744651815427</v>
      </c>
      <c r="AG43" s="2">
        <f t="shared" si="35"/>
        <v>5754.9051816451147</v>
      </c>
      <c r="AH43" s="2">
        <f t="shared" si="35"/>
        <v>5339.6323141393759</v>
      </c>
      <c r="AI43" s="2">
        <f t="shared" si="35"/>
        <v>7355.6050955414012</v>
      </c>
      <c r="AJ43" s="2">
        <f t="shared" si="35"/>
        <v>4665.1933384379781</v>
      </c>
      <c r="AK43" s="2">
        <f t="shared" si="35"/>
        <v>9016.6520039100669</v>
      </c>
      <c r="AL43" s="2">
        <f t="shared" si="35"/>
        <v>1909.7979210975643</v>
      </c>
      <c r="AM43" s="2">
        <f t="shared" si="35"/>
        <v>4161.0235059760962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2631.2877864047773</v>
      </c>
      <c r="AQ43" s="16">
        <f t="shared" ref="AQ43" si="37">IFERROR(M43/AB43, "N.A.")</f>
        <v>5788.7351290684592</v>
      </c>
      <c r="AR43" s="12">
        <f t="shared" ref="AR43" si="38">IFERROR(N43/AC43, "N.A.")</f>
        <v>4235.8352055252299</v>
      </c>
    </row>
    <row r="44" spans="1:44" ht="15" customHeight="1" thickBot="1" x14ac:dyDescent="0.3">
      <c r="A44" s="5" t="s">
        <v>0</v>
      </c>
      <c r="B44" s="46">
        <f>B43+C43</f>
        <v>760506848.99999976</v>
      </c>
      <c r="C44" s="47"/>
      <c r="D44" s="46">
        <f>D43+E43</f>
        <v>45951551</v>
      </c>
      <c r="E44" s="47"/>
      <c r="F44" s="46">
        <f>F43+G43</f>
        <v>49081624.999999993</v>
      </c>
      <c r="G44" s="47"/>
      <c r="H44" s="46">
        <f>H43+I43</f>
        <v>95087291</v>
      </c>
      <c r="I44" s="47"/>
      <c r="J44" s="46">
        <f>J43+K43</f>
        <v>0</v>
      </c>
      <c r="K44" s="47"/>
      <c r="L44" s="46">
        <f>L43+M43</f>
        <v>950627315.99999976</v>
      </c>
      <c r="M44" s="50"/>
      <c r="N44" s="19">
        <f>B44+D44+F44+H44+J44</f>
        <v>950627315.99999976</v>
      </c>
      <c r="P44" s="5" t="s">
        <v>0</v>
      </c>
      <c r="Q44" s="46">
        <f>Q43+R43</f>
        <v>152883</v>
      </c>
      <c r="R44" s="47"/>
      <c r="S44" s="46">
        <f>S43+T43</f>
        <v>8013</v>
      </c>
      <c r="T44" s="47"/>
      <c r="U44" s="46">
        <f>U43+V43</f>
        <v>6704</v>
      </c>
      <c r="V44" s="47"/>
      <c r="W44" s="46">
        <f>W43+X43</f>
        <v>40913</v>
      </c>
      <c r="X44" s="47"/>
      <c r="Y44" s="46">
        <f>Y43+Z43</f>
        <v>15912</v>
      </c>
      <c r="Z44" s="47"/>
      <c r="AA44" s="46">
        <f>AA43+AB43</f>
        <v>224425</v>
      </c>
      <c r="AB44" s="50"/>
      <c r="AC44" s="19">
        <f>Q44+S44+U44+W44+Y44</f>
        <v>224425</v>
      </c>
      <c r="AE44" s="5" t="s">
        <v>0</v>
      </c>
      <c r="AF44" s="48">
        <f>IFERROR(B44/Q44,"N.A.")</f>
        <v>4974.4369812209325</v>
      </c>
      <c r="AG44" s="49"/>
      <c r="AH44" s="48">
        <f>IFERROR(D44/S44,"N.A.")</f>
        <v>5734.6251091975537</v>
      </c>
      <c r="AI44" s="49"/>
      <c r="AJ44" s="48">
        <f>IFERROR(F44/U44,"N.A.")</f>
        <v>7321.2447792362755</v>
      </c>
      <c r="AK44" s="49"/>
      <c r="AL44" s="48">
        <f>IFERROR(H44/W44,"N.A.")</f>
        <v>2324.1339183144723</v>
      </c>
      <c r="AM44" s="49"/>
      <c r="AN44" s="48">
        <f>IFERROR(J44/Y44,"N.A.")</f>
        <v>0</v>
      </c>
      <c r="AO44" s="49"/>
      <c r="AP44" s="48">
        <f>IFERROR(L44/AA44,"N.A.")</f>
        <v>4235.8352055252299</v>
      </c>
      <c r="AQ44" s="49"/>
      <c r="AR44" s="17">
        <f>IFERROR(N44/AC44, "N.A.")</f>
        <v>4235.8352055252299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3614579.9999999995</v>
      </c>
      <c r="C15" s="2"/>
      <c r="D15" s="2">
        <v>1422332</v>
      </c>
      <c r="E15" s="2"/>
      <c r="F15" s="2">
        <v>3084740.0000000005</v>
      </c>
      <c r="G15" s="2"/>
      <c r="H15" s="2">
        <v>6766400</v>
      </c>
      <c r="I15" s="2"/>
      <c r="J15" s="2">
        <v>0</v>
      </c>
      <c r="K15" s="2"/>
      <c r="L15" s="1">
        <f t="shared" ref="L15:M18" si="0">B15+D15+F15+H15+J15</f>
        <v>14888052</v>
      </c>
      <c r="M15" s="14">
        <f t="shared" si="0"/>
        <v>0</v>
      </c>
      <c r="N15" s="12">
        <f>L15+M15</f>
        <v>14888052</v>
      </c>
      <c r="P15" s="3" t="s">
        <v>12</v>
      </c>
      <c r="Q15" s="2">
        <v>1656</v>
      </c>
      <c r="R15" s="2">
        <v>0</v>
      </c>
      <c r="S15" s="2">
        <v>376</v>
      </c>
      <c r="T15" s="2">
        <v>0</v>
      </c>
      <c r="U15" s="2">
        <v>738</v>
      </c>
      <c r="V15" s="2">
        <v>0</v>
      </c>
      <c r="W15" s="2">
        <v>2554</v>
      </c>
      <c r="X15" s="2">
        <v>0</v>
      </c>
      <c r="Y15" s="2">
        <v>1279</v>
      </c>
      <c r="Z15" s="2">
        <v>0</v>
      </c>
      <c r="AA15" s="1">
        <f t="shared" ref="AA15:AB18" si="1">Q15+S15+U15+W15+Y15</f>
        <v>6603</v>
      </c>
      <c r="AB15" s="14">
        <f t="shared" si="1"/>
        <v>0</v>
      </c>
      <c r="AC15" s="12">
        <f>AA15+AB15</f>
        <v>6603</v>
      </c>
      <c r="AE15" s="3" t="s">
        <v>12</v>
      </c>
      <c r="AF15" s="2">
        <f t="shared" ref="AF15:AR18" si="2">IFERROR(B15/Q15, "N.A.")</f>
        <v>2182.7173913043475</v>
      </c>
      <c r="AG15" s="2" t="str">
        <f t="shared" si="2"/>
        <v>N.A.</v>
      </c>
      <c r="AH15" s="2">
        <f t="shared" si="2"/>
        <v>3782.7978723404253</v>
      </c>
      <c r="AI15" s="2" t="str">
        <f t="shared" si="2"/>
        <v>N.A.</v>
      </c>
      <c r="AJ15" s="2">
        <f t="shared" si="2"/>
        <v>4179.8644986449872</v>
      </c>
      <c r="AK15" s="2" t="str">
        <f t="shared" si="2"/>
        <v>N.A.</v>
      </c>
      <c r="AL15" s="2">
        <f t="shared" si="2"/>
        <v>2649.3343774471418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2254.7405724670602</v>
      </c>
      <c r="AQ15" s="16" t="str">
        <f t="shared" si="2"/>
        <v>N.A.</v>
      </c>
      <c r="AR15" s="12">
        <f t="shared" si="2"/>
        <v>2254.7405724670602</v>
      </c>
    </row>
    <row r="16" spans="1:44" ht="15" customHeight="1" thickBot="1" x14ac:dyDescent="0.3">
      <c r="A16" s="3" t="s">
        <v>13</v>
      </c>
      <c r="B16" s="2">
        <v>350235</v>
      </c>
      <c r="C16" s="2">
        <v>306160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350235</v>
      </c>
      <c r="M16" s="14">
        <f t="shared" si="0"/>
        <v>306160</v>
      </c>
      <c r="N16" s="12">
        <f>L16+M16</f>
        <v>656395</v>
      </c>
      <c r="P16" s="3" t="s">
        <v>13</v>
      </c>
      <c r="Q16" s="2">
        <v>217</v>
      </c>
      <c r="R16" s="2">
        <v>178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217</v>
      </c>
      <c r="AB16" s="14">
        <f t="shared" si="1"/>
        <v>178</v>
      </c>
      <c r="AC16" s="12">
        <f>AA16+AB16</f>
        <v>395</v>
      </c>
      <c r="AE16" s="3" t="s">
        <v>13</v>
      </c>
      <c r="AF16" s="2">
        <f t="shared" si="2"/>
        <v>1613.9861751152073</v>
      </c>
      <c r="AG16" s="2">
        <f t="shared" si="2"/>
        <v>1720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1613.9861751152073</v>
      </c>
      <c r="AQ16" s="16">
        <f t="shared" si="2"/>
        <v>1720</v>
      </c>
      <c r="AR16" s="12">
        <f t="shared" si="2"/>
        <v>1661.7594936708861</v>
      </c>
    </row>
    <row r="17" spans="1:44" ht="15" customHeight="1" thickBot="1" x14ac:dyDescent="0.3">
      <c r="A17" s="3" t="s">
        <v>14</v>
      </c>
      <c r="B17" s="2">
        <v>13881527.999999996</v>
      </c>
      <c r="C17" s="2">
        <v>40418327.000000007</v>
      </c>
      <c r="D17" s="2">
        <v>882319.99999999988</v>
      </c>
      <c r="E17" s="2">
        <v>1806249.9999999998</v>
      </c>
      <c r="F17" s="2"/>
      <c r="G17" s="2">
        <v>0</v>
      </c>
      <c r="H17" s="2"/>
      <c r="I17" s="2">
        <v>5750025</v>
      </c>
      <c r="J17" s="2">
        <v>0</v>
      </c>
      <c r="K17" s="2"/>
      <c r="L17" s="1">
        <f t="shared" si="0"/>
        <v>14763847.999999996</v>
      </c>
      <c r="M17" s="14">
        <f t="shared" si="0"/>
        <v>47974602.000000007</v>
      </c>
      <c r="N17" s="12">
        <f>L17+M17</f>
        <v>62738450</v>
      </c>
      <c r="P17" s="3" t="s">
        <v>14</v>
      </c>
      <c r="Q17" s="2">
        <v>4375</v>
      </c>
      <c r="R17" s="2">
        <v>7753</v>
      </c>
      <c r="S17" s="2">
        <v>357</v>
      </c>
      <c r="T17" s="2">
        <v>306</v>
      </c>
      <c r="U17" s="2">
        <v>0</v>
      </c>
      <c r="V17" s="2">
        <v>326</v>
      </c>
      <c r="W17" s="2">
        <v>0</v>
      </c>
      <c r="X17" s="2">
        <v>1415</v>
      </c>
      <c r="Y17" s="2">
        <v>957</v>
      </c>
      <c r="Z17" s="2">
        <v>0</v>
      </c>
      <c r="AA17" s="1">
        <f t="shared" si="1"/>
        <v>5689</v>
      </c>
      <c r="AB17" s="14">
        <f t="shared" si="1"/>
        <v>9800</v>
      </c>
      <c r="AC17" s="12">
        <f>AA17+AB17</f>
        <v>15489</v>
      </c>
      <c r="AE17" s="3" t="s">
        <v>14</v>
      </c>
      <c r="AF17" s="2">
        <f t="shared" si="2"/>
        <v>3172.9206857142849</v>
      </c>
      <c r="AG17" s="2">
        <f t="shared" si="2"/>
        <v>5213.2499677544183</v>
      </c>
      <c r="AH17" s="2">
        <f t="shared" si="2"/>
        <v>2471.4845938375347</v>
      </c>
      <c r="AI17" s="2">
        <f t="shared" si="2"/>
        <v>5902.7777777777774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4063.6219081272084</v>
      </c>
      <c r="AN17" s="2">
        <f t="shared" si="2"/>
        <v>0</v>
      </c>
      <c r="AO17" s="2" t="str">
        <f t="shared" si="2"/>
        <v>N.A.</v>
      </c>
      <c r="AP17" s="15">
        <f t="shared" si="2"/>
        <v>2595.1569695904373</v>
      </c>
      <c r="AQ17" s="16">
        <f t="shared" si="2"/>
        <v>4895.3675510204093</v>
      </c>
      <c r="AR17" s="12">
        <f t="shared" si="2"/>
        <v>4050.5164955775067</v>
      </c>
    </row>
    <row r="18" spans="1:44" ht="15" customHeight="1" thickBot="1" x14ac:dyDescent="0.3">
      <c r="A18" s="3" t="s">
        <v>15</v>
      </c>
      <c r="B18" s="2">
        <v>568155</v>
      </c>
      <c r="C18" s="2">
        <v>1870758</v>
      </c>
      <c r="D18" s="2">
        <v>183180</v>
      </c>
      <c r="E18" s="2"/>
      <c r="F18" s="2"/>
      <c r="G18" s="2">
        <v>341348</v>
      </c>
      <c r="H18" s="2">
        <v>1443261.0000000002</v>
      </c>
      <c r="I18" s="2"/>
      <c r="J18" s="2">
        <v>0</v>
      </c>
      <c r="K18" s="2"/>
      <c r="L18" s="1">
        <f t="shared" si="0"/>
        <v>2194596</v>
      </c>
      <c r="M18" s="14">
        <f t="shared" si="0"/>
        <v>2212106</v>
      </c>
      <c r="N18" s="12">
        <f>L18+M18</f>
        <v>4406702</v>
      </c>
      <c r="P18" s="3" t="s">
        <v>15</v>
      </c>
      <c r="Q18" s="2">
        <v>340</v>
      </c>
      <c r="R18" s="2">
        <v>583</v>
      </c>
      <c r="S18" s="2">
        <v>71</v>
      </c>
      <c r="T18" s="2">
        <v>0</v>
      </c>
      <c r="U18" s="2">
        <v>0</v>
      </c>
      <c r="V18" s="2">
        <v>298</v>
      </c>
      <c r="W18" s="2">
        <v>2970</v>
      </c>
      <c r="X18" s="2">
        <v>0</v>
      </c>
      <c r="Y18" s="2">
        <v>1592</v>
      </c>
      <c r="Z18" s="2">
        <v>0</v>
      </c>
      <c r="AA18" s="1">
        <f t="shared" si="1"/>
        <v>4973</v>
      </c>
      <c r="AB18" s="14">
        <f t="shared" si="1"/>
        <v>881</v>
      </c>
      <c r="AC18" s="18">
        <f>AA18+AB18</f>
        <v>5854</v>
      </c>
      <c r="AE18" s="3" t="s">
        <v>15</v>
      </c>
      <c r="AF18" s="2">
        <f t="shared" si="2"/>
        <v>1671.0441176470588</v>
      </c>
      <c r="AG18" s="2">
        <f t="shared" si="2"/>
        <v>3208.8473413379074</v>
      </c>
      <c r="AH18" s="2">
        <f t="shared" si="2"/>
        <v>2580</v>
      </c>
      <c r="AI18" s="2" t="str">
        <f t="shared" si="2"/>
        <v>N.A.</v>
      </c>
      <c r="AJ18" s="2" t="str">
        <f t="shared" si="2"/>
        <v>N.A.</v>
      </c>
      <c r="AK18" s="2">
        <f t="shared" si="2"/>
        <v>1145.4630872483222</v>
      </c>
      <c r="AL18" s="2">
        <f t="shared" si="2"/>
        <v>485.94646464646473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441.30223205308664</v>
      </c>
      <c r="AQ18" s="16">
        <f t="shared" si="2"/>
        <v>2510.9035187287172</v>
      </c>
      <c r="AR18" s="12">
        <f t="shared" si="2"/>
        <v>752.76768021865394</v>
      </c>
    </row>
    <row r="19" spans="1:44" ht="15" customHeight="1" thickBot="1" x14ac:dyDescent="0.3">
      <c r="A19" s="4" t="s">
        <v>16</v>
      </c>
      <c r="B19" s="2">
        <f t="shared" ref="B19:K19" si="3">SUM(B15:B18)</f>
        <v>18414497.999999996</v>
      </c>
      <c r="C19" s="2">
        <f t="shared" si="3"/>
        <v>42595245.000000007</v>
      </c>
      <c r="D19" s="2">
        <f t="shared" si="3"/>
        <v>2487832</v>
      </c>
      <c r="E19" s="2">
        <f t="shared" si="3"/>
        <v>1806249.9999999998</v>
      </c>
      <c r="F19" s="2">
        <f t="shared" si="3"/>
        <v>3084740.0000000005</v>
      </c>
      <c r="G19" s="2">
        <f t="shared" si="3"/>
        <v>341348</v>
      </c>
      <c r="H19" s="2">
        <f t="shared" si="3"/>
        <v>8209661</v>
      </c>
      <c r="I19" s="2">
        <f t="shared" si="3"/>
        <v>5750025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32196730.999999996</v>
      </c>
      <c r="M19" s="14">
        <f t="shared" ref="M19" si="5">C19+E19+G19+I19+K19</f>
        <v>50492868.000000007</v>
      </c>
      <c r="N19" s="18">
        <f>L19+M19</f>
        <v>82689599</v>
      </c>
      <c r="P19" s="4" t="s">
        <v>16</v>
      </c>
      <c r="Q19" s="2">
        <f t="shared" ref="Q19:Z19" si="6">SUM(Q15:Q18)</f>
        <v>6588</v>
      </c>
      <c r="R19" s="2">
        <f t="shared" si="6"/>
        <v>8514</v>
      </c>
      <c r="S19" s="2">
        <f t="shared" si="6"/>
        <v>804</v>
      </c>
      <c r="T19" s="2">
        <f t="shared" si="6"/>
        <v>306</v>
      </c>
      <c r="U19" s="2">
        <f t="shared" si="6"/>
        <v>738</v>
      </c>
      <c r="V19" s="2">
        <f t="shared" si="6"/>
        <v>624</v>
      </c>
      <c r="W19" s="2">
        <f t="shared" si="6"/>
        <v>5524</v>
      </c>
      <c r="X19" s="2">
        <f t="shared" si="6"/>
        <v>1415</v>
      </c>
      <c r="Y19" s="2">
        <f t="shared" si="6"/>
        <v>3828</v>
      </c>
      <c r="Z19" s="2">
        <f t="shared" si="6"/>
        <v>0</v>
      </c>
      <c r="AA19" s="1">
        <f t="shared" ref="AA19" si="7">Q19+S19+U19+W19+Y19</f>
        <v>17482</v>
      </c>
      <c r="AB19" s="14">
        <f t="shared" ref="AB19" si="8">R19+T19+V19+X19+Z19</f>
        <v>10859</v>
      </c>
      <c r="AC19" s="12">
        <f>AA19+AB19</f>
        <v>28341</v>
      </c>
      <c r="AE19" s="4" t="s">
        <v>16</v>
      </c>
      <c r="AF19" s="2">
        <f t="shared" ref="AF19:AO19" si="9">IFERROR(B19/Q19, "N.A.")</f>
        <v>2795.1575591985425</v>
      </c>
      <c r="AG19" s="2">
        <f t="shared" si="9"/>
        <v>5002.9651162790706</v>
      </c>
      <c r="AH19" s="2">
        <f t="shared" si="9"/>
        <v>3094.3184079601988</v>
      </c>
      <c r="AI19" s="2">
        <f t="shared" si="9"/>
        <v>5902.7777777777774</v>
      </c>
      <c r="AJ19" s="2">
        <f t="shared" si="9"/>
        <v>4179.8644986449872</v>
      </c>
      <c r="AK19" s="2">
        <f t="shared" si="9"/>
        <v>547.03205128205127</v>
      </c>
      <c r="AL19" s="2">
        <f t="shared" si="9"/>
        <v>1486.1804851556842</v>
      </c>
      <c r="AM19" s="2">
        <f t="shared" si="9"/>
        <v>4063.6219081272084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1841.707527742821</v>
      </c>
      <c r="AQ19" s="16">
        <f t="shared" ref="AQ19" si="11">IFERROR(M19/AB19, "N.A.")</f>
        <v>4649.8635233446921</v>
      </c>
      <c r="AR19" s="12">
        <f t="shared" ref="AR19" si="12">IFERROR(N19/AC19, "N.A.")</f>
        <v>2917.666948943227</v>
      </c>
    </row>
    <row r="20" spans="1:44" ht="15" customHeight="1" thickBot="1" x14ac:dyDescent="0.3">
      <c r="A20" s="5" t="s">
        <v>0</v>
      </c>
      <c r="B20" s="46">
        <f>B19+C19</f>
        <v>61009743</v>
      </c>
      <c r="C20" s="47"/>
      <c r="D20" s="46">
        <f>D19+E19</f>
        <v>4294082</v>
      </c>
      <c r="E20" s="47"/>
      <c r="F20" s="46">
        <f>F19+G19</f>
        <v>3426088.0000000005</v>
      </c>
      <c r="G20" s="47"/>
      <c r="H20" s="46">
        <f>H19+I19</f>
        <v>13959686</v>
      </c>
      <c r="I20" s="47"/>
      <c r="J20" s="46">
        <f>J19+K19</f>
        <v>0</v>
      </c>
      <c r="K20" s="47"/>
      <c r="L20" s="46">
        <f>L19+M19</f>
        <v>82689599</v>
      </c>
      <c r="M20" s="50"/>
      <c r="N20" s="19">
        <f>B20+D20+F20+H20+J20</f>
        <v>82689599</v>
      </c>
      <c r="P20" s="5" t="s">
        <v>0</v>
      </c>
      <c r="Q20" s="46">
        <f>Q19+R19</f>
        <v>15102</v>
      </c>
      <c r="R20" s="47"/>
      <c r="S20" s="46">
        <f>S19+T19</f>
        <v>1110</v>
      </c>
      <c r="T20" s="47"/>
      <c r="U20" s="46">
        <f>U19+V19</f>
        <v>1362</v>
      </c>
      <c r="V20" s="47"/>
      <c r="W20" s="46">
        <f>W19+X19</f>
        <v>6939</v>
      </c>
      <c r="X20" s="47"/>
      <c r="Y20" s="46">
        <f>Y19+Z19</f>
        <v>3828</v>
      </c>
      <c r="Z20" s="47"/>
      <c r="AA20" s="46">
        <f>AA19+AB19</f>
        <v>28341</v>
      </c>
      <c r="AB20" s="47"/>
      <c r="AC20" s="20">
        <f>Q20+S20+U20+W20+Y20</f>
        <v>28341</v>
      </c>
      <c r="AE20" s="5" t="s">
        <v>0</v>
      </c>
      <c r="AF20" s="48">
        <f>IFERROR(B20/Q20,"N.A.")</f>
        <v>4039.8452522844655</v>
      </c>
      <c r="AG20" s="49"/>
      <c r="AH20" s="48">
        <f>IFERROR(D20/S20,"N.A.")</f>
        <v>3868.5423423423422</v>
      </c>
      <c r="AI20" s="49"/>
      <c r="AJ20" s="48">
        <f>IFERROR(F20/U20,"N.A.")</f>
        <v>2515.4831130690163</v>
      </c>
      <c r="AK20" s="49"/>
      <c r="AL20" s="48">
        <f>IFERROR(H20/W20,"N.A.")</f>
        <v>2011.7720132583945</v>
      </c>
      <c r="AM20" s="49"/>
      <c r="AN20" s="48">
        <f>IFERROR(J20/Y20,"N.A.")</f>
        <v>0</v>
      </c>
      <c r="AO20" s="49"/>
      <c r="AP20" s="48">
        <f>IFERROR(L20/AA20,"N.A.")</f>
        <v>2917.666948943227</v>
      </c>
      <c r="AQ20" s="49"/>
      <c r="AR20" s="17">
        <f>IFERROR(N20/AC20, "N.A.")</f>
        <v>2917.666948943227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2332750</v>
      </c>
      <c r="C27" s="2"/>
      <c r="D27" s="2">
        <v>1422332</v>
      </c>
      <c r="E27" s="2"/>
      <c r="F27" s="2">
        <v>2914340.0000000005</v>
      </c>
      <c r="G27" s="2"/>
      <c r="H27" s="2">
        <v>4204835.0000000009</v>
      </c>
      <c r="I27" s="2"/>
      <c r="J27" s="2"/>
      <c r="K27" s="2"/>
      <c r="L27" s="1">
        <f t="shared" ref="L27:M30" si="13">B27+D27+F27+H27+J27</f>
        <v>10874257</v>
      </c>
      <c r="M27" s="14">
        <f t="shared" si="13"/>
        <v>0</v>
      </c>
      <c r="N27" s="12">
        <f>L27+M27</f>
        <v>10874257</v>
      </c>
      <c r="P27" s="3" t="s">
        <v>12</v>
      </c>
      <c r="Q27" s="2">
        <v>719</v>
      </c>
      <c r="R27" s="2">
        <v>0</v>
      </c>
      <c r="S27" s="2">
        <v>376</v>
      </c>
      <c r="T27" s="2">
        <v>0</v>
      </c>
      <c r="U27" s="2">
        <v>559</v>
      </c>
      <c r="V27" s="2">
        <v>0</v>
      </c>
      <c r="W27" s="2">
        <v>600</v>
      </c>
      <c r="X27" s="2">
        <v>0</v>
      </c>
      <c r="Y27" s="2">
        <v>0</v>
      </c>
      <c r="Z27" s="2">
        <v>0</v>
      </c>
      <c r="AA27" s="1">
        <f t="shared" ref="AA27:AB30" si="14">Q27+S27+U27+W27+Y27</f>
        <v>2254</v>
      </c>
      <c r="AB27" s="14">
        <f t="shared" si="14"/>
        <v>0</v>
      </c>
      <c r="AC27" s="12">
        <f>AA27+AB27</f>
        <v>2254</v>
      </c>
      <c r="AE27" s="3" t="s">
        <v>12</v>
      </c>
      <c r="AF27" s="2">
        <f t="shared" ref="AF27:AR30" si="15">IFERROR(B27/Q27, "N.A.")</f>
        <v>3244.4367176634214</v>
      </c>
      <c r="AG27" s="2" t="str">
        <f t="shared" si="15"/>
        <v>N.A.</v>
      </c>
      <c r="AH27" s="2">
        <f t="shared" si="15"/>
        <v>3782.7978723404253</v>
      </c>
      <c r="AI27" s="2" t="str">
        <f t="shared" si="15"/>
        <v>N.A.</v>
      </c>
      <c r="AJ27" s="2">
        <f t="shared" si="15"/>
        <v>5213.4883720930238</v>
      </c>
      <c r="AK27" s="2" t="str">
        <f t="shared" si="15"/>
        <v>N.A.</v>
      </c>
      <c r="AL27" s="2">
        <f t="shared" si="15"/>
        <v>7008.0583333333352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4824.4263531499555</v>
      </c>
      <c r="AQ27" s="16" t="str">
        <f t="shared" si="15"/>
        <v>N.A.</v>
      </c>
      <c r="AR27" s="12">
        <f t="shared" si="15"/>
        <v>4824.4263531499555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2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2" t="str">
        <f t="shared" si="15"/>
        <v>N.A.</v>
      </c>
    </row>
    <row r="29" spans="1:44" ht="15" customHeight="1" thickBot="1" x14ac:dyDescent="0.3">
      <c r="A29" s="3" t="s">
        <v>14</v>
      </c>
      <c r="B29" s="2">
        <v>6477015</v>
      </c>
      <c r="C29" s="2">
        <v>23950030</v>
      </c>
      <c r="D29" s="2">
        <v>704820</v>
      </c>
      <c r="E29" s="2">
        <v>1806249.9999999998</v>
      </c>
      <c r="F29" s="2"/>
      <c r="G29" s="2">
        <v>0</v>
      </c>
      <c r="H29" s="2"/>
      <c r="I29" s="2">
        <v>3473899.9999999995</v>
      </c>
      <c r="J29" s="2">
        <v>0</v>
      </c>
      <c r="K29" s="2"/>
      <c r="L29" s="1">
        <f t="shared" si="13"/>
        <v>7181835</v>
      </c>
      <c r="M29" s="14">
        <f t="shared" si="13"/>
        <v>29230180</v>
      </c>
      <c r="N29" s="12">
        <f>L29+M29</f>
        <v>36412015</v>
      </c>
      <c r="P29" s="3" t="s">
        <v>14</v>
      </c>
      <c r="Q29" s="2">
        <v>1836</v>
      </c>
      <c r="R29" s="2">
        <v>4324</v>
      </c>
      <c r="S29" s="2">
        <v>286</v>
      </c>
      <c r="T29" s="2">
        <v>306</v>
      </c>
      <c r="U29" s="2">
        <v>0</v>
      </c>
      <c r="V29" s="2">
        <v>217</v>
      </c>
      <c r="W29" s="2">
        <v>0</v>
      </c>
      <c r="X29" s="2">
        <v>831</v>
      </c>
      <c r="Y29" s="2">
        <v>249</v>
      </c>
      <c r="Z29" s="2">
        <v>0</v>
      </c>
      <c r="AA29" s="1">
        <f t="shared" si="14"/>
        <v>2371</v>
      </c>
      <c r="AB29" s="14">
        <f t="shared" si="14"/>
        <v>5678</v>
      </c>
      <c r="AC29" s="12">
        <f>AA29+AB29</f>
        <v>8049</v>
      </c>
      <c r="AE29" s="3" t="s">
        <v>14</v>
      </c>
      <c r="AF29" s="2">
        <f t="shared" si="15"/>
        <v>3527.7859477124184</v>
      </c>
      <c r="AG29" s="2">
        <f t="shared" si="15"/>
        <v>5538.8598519888992</v>
      </c>
      <c r="AH29" s="2">
        <f t="shared" si="15"/>
        <v>2464.4055944055945</v>
      </c>
      <c r="AI29" s="2">
        <f t="shared" si="15"/>
        <v>5902.7777777777774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4180.3850782190129</v>
      </c>
      <c r="AN29" s="2">
        <f t="shared" si="15"/>
        <v>0</v>
      </c>
      <c r="AO29" s="2" t="str">
        <f t="shared" si="15"/>
        <v>N.A.</v>
      </c>
      <c r="AP29" s="15">
        <f t="shared" si="15"/>
        <v>3029.0320539856602</v>
      </c>
      <c r="AQ29" s="16">
        <f t="shared" si="15"/>
        <v>5147.9711165903491</v>
      </c>
      <c r="AR29" s="12">
        <f t="shared" si="15"/>
        <v>4523.7936389613615</v>
      </c>
    </row>
    <row r="30" spans="1:44" ht="15" customHeight="1" thickBot="1" x14ac:dyDescent="0.3">
      <c r="A30" s="3" t="s">
        <v>15</v>
      </c>
      <c r="B30" s="2">
        <v>568155</v>
      </c>
      <c r="C30" s="2">
        <v>1053758</v>
      </c>
      <c r="D30" s="2">
        <v>183180</v>
      </c>
      <c r="E30" s="2"/>
      <c r="F30" s="2"/>
      <c r="G30" s="2">
        <v>341348</v>
      </c>
      <c r="H30" s="2">
        <v>1394511</v>
      </c>
      <c r="I30" s="2"/>
      <c r="J30" s="2">
        <v>0</v>
      </c>
      <c r="K30" s="2"/>
      <c r="L30" s="1">
        <f t="shared" si="13"/>
        <v>2145846</v>
      </c>
      <c r="M30" s="14">
        <f t="shared" si="13"/>
        <v>1395106</v>
      </c>
      <c r="N30" s="12">
        <f>L30+M30</f>
        <v>3540952</v>
      </c>
      <c r="P30" s="3" t="s">
        <v>15</v>
      </c>
      <c r="Q30" s="2">
        <v>340</v>
      </c>
      <c r="R30" s="2">
        <v>296</v>
      </c>
      <c r="S30" s="2">
        <v>71</v>
      </c>
      <c r="T30" s="2">
        <v>0</v>
      </c>
      <c r="U30" s="2">
        <v>0</v>
      </c>
      <c r="V30" s="2">
        <v>298</v>
      </c>
      <c r="W30" s="2">
        <v>2743</v>
      </c>
      <c r="X30" s="2">
        <v>0</v>
      </c>
      <c r="Y30" s="2">
        <v>1152</v>
      </c>
      <c r="Z30" s="2">
        <v>0</v>
      </c>
      <c r="AA30" s="1">
        <f t="shared" si="14"/>
        <v>4306</v>
      </c>
      <c r="AB30" s="14">
        <f t="shared" si="14"/>
        <v>594</v>
      </c>
      <c r="AC30" s="18">
        <f>AA30+AB30</f>
        <v>4900</v>
      </c>
      <c r="AE30" s="3" t="s">
        <v>15</v>
      </c>
      <c r="AF30" s="2">
        <f t="shared" si="15"/>
        <v>1671.0441176470588</v>
      </c>
      <c r="AG30" s="2">
        <f t="shared" si="15"/>
        <v>3559.9932432432433</v>
      </c>
      <c r="AH30" s="2">
        <f t="shared" si="15"/>
        <v>2580</v>
      </c>
      <c r="AI30" s="2" t="str">
        <f t="shared" si="15"/>
        <v>N.A.</v>
      </c>
      <c r="AJ30" s="2" t="str">
        <f t="shared" si="15"/>
        <v>N.A.</v>
      </c>
      <c r="AK30" s="2">
        <f t="shared" si="15"/>
        <v>1145.4630872483222</v>
      </c>
      <c r="AL30" s="2">
        <f t="shared" si="15"/>
        <v>508.38899015676265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498.33859730608452</v>
      </c>
      <c r="AQ30" s="16">
        <f t="shared" si="15"/>
        <v>2348.6632996632998</v>
      </c>
      <c r="AR30" s="12">
        <f t="shared" si="15"/>
        <v>722.64326530612243</v>
      </c>
    </row>
    <row r="31" spans="1:44" ht="15" customHeight="1" thickBot="1" x14ac:dyDescent="0.3">
      <c r="A31" s="4" t="s">
        <v>16</v>
      </c>
      <c r="B31" s="2">
        <f t="shared" ref="B31:K31" si="16">SUM(B27:B30)</f>
        <v>9377920</v>
      </c>
      <c r="C31" s="2">
        <f t="shared" si="16"/>
        <v>25003788</v>
      </c>
      <c r="D31" s="2">
        <f t="shared" si="16"/>
        <v>2310332</v>
      </c>
      <c r="E31" s="2">
        <f t="shared" si="16"/>
        <v>1806249.9999999998</v>
      </c>
      <c r="F31" s="2">
        <f t="shared" si="16"/>
        <v>2914340.0000000005</v>
      </c>
      <c r="G31" s="2">
        <f t="shared" si="16"/>
        <v>341348</v>
      </c>
      <c r="H31" s="2">
        <f t="shared" si="16"/>
        <v>5599346.0000000009</v>
      </c>
      <c r="I31" s="2">
        <f t="shared" si="16"/>
        <v>3473899.9999999995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20201938</v>
      </c>
      <c r="M31" s="14">
        <f t="shared" ref="M31" si="18">C31+E31+G31+I31+K31</f>
        <v>30625286</v>
      </c>
      <c r="N31" s="18">
        <f>L31+M31</f>
        <v>50827224</v>
      </c>
      <c r="P31" s="4" t="s">
        <v>16</v>
      </c>
      <c r="Q31" s="2">
        <f t="shared" ref="Q31:Z31" si="19">SUM(Q27:Q30)</f>
        <v>2895</v>
      </c>
      <c r="R31" s="2">
        <f t="shared" si="19"/>
        <v>4620</v>
      </c>
      <c r="S31" s="2">
        <f t="shared" si="19"/>
        <v>733</v>
      </c>
      <c r="T31" s="2">
        <f t="shared" si="19"/>
        <v>306</v>
      </c>
      <c r="U31" s="2">
        <f t="shared" si="19"/>
        <v>559</v>
      </c>
      <c r="V31" s="2">
        <f t="shared" si="19"/>
        <v>515</v>
      </c>
      <c r="W31" s="2">
        <f t="shared" si="19"/>
        <v>3343</v>
      </c>
      <c r="X31" s="2">
        <f t="shared" si="19"/>
        <v>831</v>
      </c>
      <c r="Y31" s="2">
        <f t="shared" si="19"/>
        <v>1401</v>
      </c>
      <c r="Z31" s="2">
        <f t="shared" si="19"/>
        <v>0</v>
      </c>
      <c r="AA31" s="1">
        <f t="shared" ref="AA31" si="20">Q31+S31+U31+W31+Y31</f>
        <v>8931</v>
      </c>
      <c r="AB31" s="14">
        <f t="shared" ref="AB31" si="21">R31+T31+V31+X31+Z31</f>
        <v>6272</v>
      </c>
      <c r="AC31" s="12">
        <f>AA31+AB31</f>
        <v>15203</v>
      </c>
      <c r="AE31" s="4" t="s">
        <v>16</v>
      </c>
      <c r="AF31" s="2">
        <f t="shared" ref="AF31:AO31" si="22">IFERROR(B31/Q31, "N.A.")</f>
        <v>3239.3506044905007</v>
      </c>
      <c r="AG31" s="2">
        <f t="shared" si="22"/>
        <v>5412.0753246753247</v>
      </c>
      <c r="AH31" s="2">
        <f t="shared" si="22"/>
        <v>3151.8854024556617</v>
      </c>
      <c r="AI31" s="2">
        <f t="shared" si="22"/>
        <v>5902.7777777777774</v>
      </c>
      <c r="AJ31" s="2">
        <f t="shared" si="22"/>
        <v>5213.4883720930238</v>
      </c>
      <c r="AK31" s="2">
        <f t="shared" si="22"/>
        <v>662.81165048543687</v>
      </c>
      <c r="AL31" s="2">
        <f t="shared" si="22"/>
        <v>1674.9464552796892</v>
      </c>
      <c r="AM31" s="2">
        <f t="shared" si="22"/>
        <v>4180.3850782190129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2262.0017915127087</v>
      </c>
      <c r="AQ31" s="16">
        <f t="shared" ref="AQ31" si="24">IFERROR(M31/AB31, "N.A.")</f>
        <v>4882.8580994897957</v>
      </c>
      <c r="AR31" s="12">
        <f t="shared" ref="AR31" si="25">IFERROR(N31/AC31, "N.A.")</f>
        <v>3343.2364664868778</v>
      </c>
    </row>
    <row r="32" spans="1:44" ht="15" customHeight="1" thickBot="1" x14ac:dyDescent="0.3">
      <c r="A32" s="5" t="s">
        <v>0</v>
      </c>
      <c r="B32" s="46">
        <f>B31+C31</f>
        <v>34381708</v>
      </c>
      <c r="C32" s="47"/>
      <c r="D32" s="46">
        <f>D31+E31</f>
        <v>4116582</v>
      </c>
      <c r="E32" s="47"/>
      <c r="F32" s="46">
        <f>F31+G31</f>
        <v>3255688.0000000005</v>
      </c>
      <c r="G32" s="47"/>
      <c r="H32" s="46">
        <f>H31+I31</f>
        <v>9073246</v>
      </c>
      <c r="I32" s="47"/>
      <c r="J32" s="46">
        <f>J31+K31</f>
        <v>0</v>
      </c>
      <c r="K32" s="47"/>
      <c r="L32" s="46">
        <f>L31+M31</f>
        <v>50827224</v>
      </c>
      <c r="M32" s="50"/>
      <c r="N32" s="19">
        <f>B32+D32+F32+H32+J32</f>
        <v>50827224</v>
      </c>
      <c r="P32" s="5" t="s">
        <v>0</v>
      </c>
      <c r="Q32" s="46">
        <f>Q31+R31</f>
        <v>7515</v>
      </c>
      <c r="R32" s="47"/>
      <c r="S32" s="46">
        <f>S31+T31</f>
        <v>1039</v>
      </c>
      <c r="T32" s="47"/>
      <c r="U32" s="46">
        <f>U31+V31</f>
        <v>1074</v>
      </c>
      <c r="V32" s="47"/>
      <c r="W32" s="46">
        <f>W31+X31</f>
        <v>4174</v>
      </c>
      <c r="X32" s="47"/>
      <c r="Y32" s="46">
        <f>Y31+Z31</f>
        <v>1401</v>
      </c>
      <c r="Z32" s="47"/>
      <c r="AA32" s="46">
        <f>AA31+AB31</f>
        <v>15203</v>
      </c>
      <c r="AB32" s="47"/>
      <c r="AC32" s="20">
        <f>Q32+S32+U32+W32+Y32</f>
        <v>15203</v>
      </c>
      <c r="AE32" s="5" t="s">
        <v>0</v>
      </c>
      <c r="AF32" s="48">
        <f>IFERROR(B32/Q32,"N.A.")</f>
        <v>4575.0775781769789</v>
      </c>
      <c r="AG32" s="49"/>
      <c r="AH32" s="48">
        <f>IFERROR(D32/S32,"N.A.")</f>
        <v>3962.0615976900867</v>
      </c>
      <c r="AI32" s="49"/>
      <c r="AJ32" s="48">
        <f>IFERROR(F32/U32,"N.A.")</f>
        <v>3031.3668528864064</v>
      </c>
      <c r="AK32" s="49"/>
      <c r="AL32" s="48">
        <f>IFERROR(H32/W32,"N.A.")</f>
        <v>2173.7532343076186</v>
      </c>
      <c r="AM32" s="49"/>
      <c r="AN32" s="48">
        <f>IFERROR(J32/Y32,"N.A.")</f>
        <v>0</v>
      </c>
      <c r="AO32" s="49"/>
      <c r="AP32" s="48">
        <f>IFERROR(L32/AA32,"N.A.")</f>
        <v>3343.2364664868778</v>
      </c>
      <c r="AQ32" s="49"/>
      <c r="AR32" s="17">
        <f>IFERROR(N32/AC32, "N.A.")</f>
        <v>3343.2364664868778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1281830</v>
      </c>
      <c r="C39" s="2"/>
      <c r="D39" s="2"/>
      <c r="E39" s="2"/>
      <c r="F39" s="2">
        <v>170400.00000000003</v>
      </c>
      <c r="G39" s="2"/>
      <c r="H39" s="2">
        <v>2561564.9999999991</v>
      </c>
      <c r="I39" s="2"/>
      <c r="J39" s="2">
        <v>0</v>
      </c>
      <c r="K39" s="2"/>
      <c r="L39" s="1">
        <f t="shared" ref="L39:M42" si="26">B39+D39+F39+H39+J39</f>
        <v>4013794.9999999991</v>
      </c>
      <c r="M39" s="14">
        <f t="shared" si="26"/>
        <v>0</v>
      </c>
      <c r="N39" s="12">
        <f>L39+M39</f>
        <v>4013794.9999999991</v>
      </c>
      <c r="P39" s="3" t="s">
        <v>12</v>
      </c>
      <c r="Q39" s="2">
        <v>937</v>
      </c>
      <c r="R39" s="2">
        <v>0</v>
      </c>
      <c r="S39" s="2">
        <v>0</v>
      </c>
      <c r="T39" s="2">
        <v>0</v>
      </c>
      <c r="U39" s="2">
        <v>179</v>
      </c>
      <c r="V39" s="2">
        <v>0</v>
      </c>
      <c r="W39" s="2">
        <v>1954</v>
      </c>
      <c r="X39" s="2">
        <v>0</v>
      </c>
      <c r="Y39" s="2">
        <v>1279</v>
      </c>
      <c r="Z39" s="2">
        <v>0</v>
      </c>
      <c r="AA39" s="1">
        <f t="shared" ref="AA39:AB42" si="27">Q39+S39+U39+W39+Y39</f>
        <v>4349</v>
      </c>
      <c r="AB39" s="14">
        <f t="shared" si="27"/>
        <v>0</v>
      </c>
      <c r="AC39" s="12">
        <f>AA39+AB39</f>
        <v>4349</v>
      </c>
      <c r="AE39" s="3" t="s">
        <v>12</v>
      </c>
      <c r="AF39" s="2">
        <f t="shared" ref="AF39:AR42" si="28">IFERROR(B39/Q39, "N.A.")</f>
        <v>1368.0149413020276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951.95530726257005</v>
      </c>
      <c r="AK39" s="2" t="str">
        <f t="shared" si="28"/>
        <v>N.A.</v>
      </c>
      <c r="AL39" s="2">
        <f t="shared" si="28"/>
        <v>1310.9339815762535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922.92366061163466</v>
      </c>
      <c r="AQ39" s="16" t="str">
        <f t="shared" si="28"/>
        <v>N.A.</v>
      </c>
      <c r="AR39" s="12">
        <f t="shared" si="28"/>
        <v>922.92366061163466</v>
      </c>
    </row>
    <row r="40" spans="1:44" ht="15" customHeight="1" thickBot="1" x14ac:dyDescent="0.3">
      <c r="A40" s="3" t="s">
        <v>13</v>
      </c>
      <c r="B40" s="2">
        <v>350235</v>
      </c>
      <c r="C40" s="2">
        <v>306160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350235</v>
      </c>
      <c r="M40" s="14">
        <f t="shared" si="26"/>
        <v>306160</v>
      </c>
      <c r="N40" s="12">
        <f>L40+M40</f>
        <v>656395</v>
      </c>
      <c r="P40" s="3" t="s">
        <v>13</v>
      </c>
      <c r="Q40" s="2">
        <v>217</v>
      </c>
      <c r="R40" s="2">
        <v>178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217</v>
      </c>
      <c r="AB40" s="14">
        <f t="shared" si="27"/>
        <v>178</v>
      </c>
      <c r="AC40" s="12">
        <f>AA40+AB40</f>
        <v>395</v>
      </c>
      <c r="AE40" s="3" t="s">
        <v>13</v>
      </c>
      <c r="AF40" s="2">
        <f t="shared" si="28"/>
        <v>1613.9861751152073</v>
      </c>
      <c r="AG40" s="2">
        <f t="shared" si="28"/>
        <v>1720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1613.9861751152073</v>
      </c>
      <c r="AQ40" s="16">
        <f t="shared" si="28"/>
        <v>1720</v>
      </c>
      <c r="AR40" s="12">
        <f t="shared" si="28"/>
        <v>1661.7594936708861</v>
      </c>
    </row>
    <row r="41" spans="1:44" ht="15" customHeight="1" thickBot="1" x14ac:dyDescent="0.3">
      <c r="A41" s="3" t="s">
        <v>14</v>
      </c>
      <c r="B41" s="2">
        <v>7404513</v>
      </c>
      <c r="C41" s="2">
        <v>16468296.999999998</v>
      </c>
      <c r="D41" s="2">
        <v>177500</v>
      </c>
      <c r="E41" s="2"/>
      <c r="F41" s="2"/>
      <c r="G41" s="2">
        <v>0</v>
      </c>
      <c r="H41" s="2"/>
      <c r="I41" s="2">
        <v>2276125</v>
      </c>
      <c r="J41" s="2">
        <v>0</v>
      </c>
      <c r="K41" s="2"/>
      <c r="L41" s="1">
        <f t="shared" si="26"/>
        <v>7582013</v>
      </c>
      <c r="M41" s="14">
        <f t="shared" si="26"/>
        <v>18744422</v>
      </c>
      <c r="N41" s="12">
        <f>L41+M41</f>
        <v>26326435</v>
      </c>
      <c r="P41" s="3" t="s">
        <v>14</v>
      </c>
      <c r="Q41" s="2">
        <v>2539</v>
      </c>
      <c r="R41" s="2">
        <v>3429</v>
      </c>
      <c r="S41" s="2">
        <v>71</v>
      </c>
      <c r="T41" s="2">
        <v>0</v>
      </c>
      <c r="U41" s="2">
        <v>0</v>
      </c>
      <c r="V41" s="2">
        <v>109</v>
      </c>
      <c r="W41" s="2">
        <v>0</v>
      </c>
      <c r="X41" s="2">
        <v>584</v>
      </c>
      <c r="Y41" s="2">
        <v>708</v>
      </c>
      <c r="Z41" s="2">
        <v>0</v>
      </c>
      <c r="AA41" s="1">
        <f t="shared" si="27"/>
        <v>3318</v>
      </c>
      <c r="AB41" s="14">
        <f t="shared" si="27"/>
        <v>4122</v>
      </c>
      <c r="AC41" s="12">
        <f>AA41+AB41</f>
        <v>7440</v>
      </c>
      <c r="AE41" s="3" t="s">
        <v>14</v>
      </c>
      <c r="AF41" s="2">
        <f t="shared" si="28"/>
        <v>2916.310752264671</v>
      </c>
      <c r="AG41" s="2">
        <f t="shared" si="28"/>
        <v>4802.6529600466602</v>
      </c>
      <c r="AH41" s="2">
        <f t="shared" si="28"/>
        <v>2500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3897.4743150684931</v>
      </c>
      <c r="AN41" s="2">
        <f t="shared" si="28"/>
        <v>0</v>
      </c>
      <c r="AO41" s="2" t="str">
        <f t="shared" si="28"/>
        <v>N.A.</v>
      </c>
      <c r="AP41" s="15">
        <f t="shared" si="28"/>
        <v>2285.1154309825197</v>
      </c>
      <c r="AQ41" s="16">
        <f t="shared" si="28"/>
        <v>4547.4095099466276</v>
      </c>
      <c r="AR41" s="12">
        <f t="shared" si="28"/>
        <v>3538.4993279569894</v>
      </c>
    </row>
    <row r="42" spans="1:44" ht="15" customHeight="1" thickBot="1" x14ac:dyDescent="0.3">
      <c r="A42" s="3" t="s">
        <v>15</v>
      </c>
      <c r="B42" s="2"/>
      <c r="C42" s="2">
        <v>817000</v>
      </c>
      <c r="D42" s="2"/>
      <c r="E42" s="2"/>
      <c r="F42" s="2"/>
      <c r="G42" s="2"/>
      <c r="H42" s="2">
        <v>48749.999999999993</v>
      </c>
      <c r="I42" s="2"/>
      <c r="J42" s="2">
        <v>0</v>
      </c>
      <c r="K42" s="2"/>
      <c r="L42" s="1">
        <f t="shared" si="26"/>
        <v>48749.999999999993</v>
      </c>
      <c r="M42" s="14">
        <f t="shared" si="26"/>
        <v>817000</v>
      </c>
      <c r="N42" s="12">
        <f>L42+M42</f>
        <v>865750</v>
      </c>
      <c r="P42" s="3" t="s">
        <v>15</v>
      </c>
      <c r="Q42" s="2">
        <v>0</v>
      </c>
      <c r="R42" s="2">
        <v>287</v>
      </c>
      <c r="S42" s="2">
        <v>0</v>
      </c>
      <c r="T42" s="2">
        <v>0</v>
      </c>
      <c r="U42" s="2">
        <v>0</v>
      </c>
      <c r="V42" s="2">
        <v>0</v>
      </c>
      <c r="W42" s="2">
        <v>227</v>
      </c>
      <c r="X42" s="2">
        <v>0</v>
      </c>
      <c r="Y42" s="2">
        <v>440</v>
      </c>
      <c r="Z42" s="2">
        <v>0</v>
      </c>
      <c r="AA42" s="1">
        <f t="shared" si="27"/>
        <v>667</v>
      </c>
      <c r="AB42" s="14">
        <f t="shared" si="27"/>
        <v>287</v>
      </c>
      <c r="AC42" s="12">
        <f>AA42+AB42</f>
        <v>954</v>
      </c>
      <c r="AE42" s="3" t="s">
        <v>15</v>
      </c>
      <c r="AF42" s="2" t="str">
        <f t="shared" si="28"/>
        <v>N.A.</v>
      </c>
      <c r="AG42" s="2">
        <f t="shared" si="28"/>
        <v>2846.6898954703834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214.75770925110129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73.088455772113932</v>
      </c>
      <c r="AQ42" s="16">
        <f t="shared" si="28"/>
        <v>2846.6898954703834</v>
      </c>
      <c r="AR42" s="12">
        <f t="shared" si="28"/>
        <v>907.4947589098532</v>
      </c>
    </row>
    <row r="43" spans="1:44" ht="15" customHeight="1" thickBot="1" x14ac:dyDescent="0.3">
      <c r="A43" s="4" t="s">
        <v>16</v>
      </c>
      <c r="B43" s="2">
        <f t="shared" ref="B43:K43" si="29">SUM(B39:B42)</f>
        <v>9036578</v>
      </c>
      <c r="C43" s="2">
        <f t="shared" si="29"/>
        <v>17591457</v>
      </c>
      <c r="D43" s="2">
        <f t="shared" si="29"/>
        <v>177500</v>
      </c>
      <c r="E43" s="2">
        <f t="shared" si="29"/>
        <v>0</v>
      </c>
      <c r="F43" s="2">
        <f t="shared" si="29"/>
        <v>170400.00000000003</v>
      </c>
      <c r="G43" s="2">
        <f t="shared" si="29"/>
        <v>0</v>
      </c>
      <c r="H43" s="2">
        <f t="shared" si="29"/>
        <v>2610314.9999999991</v>
      </c>
      <c r="I43" s="2">
        <f t="shared" si="29"/>
        <v>2276125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11994793</v>
      </c>
      <c r="M43" s="14">
        <f t="shared" ref="M43" si="31">C43+E43+G43+I43+K43</f>
        <v>19867582</v>
      </c>
      <c r="N43" s="18">
        <f>L43+M43</f>
        <v>31862375</v>
      </c>
      <c r="P43" s="4" t="s">
        <v>16</v>
      </c>
      <c r="Q43" s="2">
        <f t="shared" ref="Q43:Z43" si="32">SUM(Q39:Q42)</f>
        <v>3693</v>
      </c>
      <c r="R43" s="2">
        <f t="shared" si="32"/>
        <v>3894</v>
      </c>
      <c r="S43" s="2">
        <f t="shared" si="32"/>
        <v>71</v>
      </c>
      <c r="T43" s="2">
        <f t="shared" si="32"/>
        <v>0</v>
      </c>
      <c r="U43" s="2">
        <f t="shared" si="32"/>
        <v>179</v>
      </c>
      <c r="V43" s="2">
        <f t="shared" si="32"/>
        <v>109</v>
      </c>
      <c r="W43" s="2">
        <f t="shared" si="32"/>
        <v>2181</v>
      </c>
      <c r="X43" s="2">
        <f t="shared" si="32"/>
        <v>584</v>
      </c>
      <c r="Y43" s="2">
        <f t="shared" si="32"/>
        <v>2427</v>
      </c>
      <c r="Z43" s="2">
        <f t="shared" si="32"/>
        <v>0</v>
      </c>
      <c r="AA43" s="1">
        <f t="shared" ref="AA43" si="33">Q43+S43+U43+W43+Y43</f>
        <v>8551</v>
      </c>
      <c r="AB43" s="14">
        <f t="shared" ref="AB43" si="34">R43+T43+V43+X43+Z43</f>
        <v>4587</v>
      </c>
      <c r="AC43" s="18">
        <f>AA43+AB43</f>
        <v>13138</v>
      </c>
      <c r="AE43" s="4" t="s">
        <v>16</v>
      </c>
      <c r="AF43" s="2">
        <f t="shared" ref="AF43:AO43" si="35">IFERROR(B43/Q43, "N.A.")</f>
        <v>2446.9477389656108</v>
      </c>
      <c r="AG43" s="2">
        <f t="shared" si="35"/>
        <v>4517.5801232665635</v>
      </c>
      <c r="AH43" s="2">
        <f t="shared" si="35"/>
        <v>2500</v>
      </c>
      <c r="AI43" s="2" t="str">
        <f t="shared" si="35"/>
        <v>N.A.</v>
      </c>
      <c r="AJ43" s="2">
        <f t="shared" si="35"/>
        <v>951.95530726257005</v>
      </c>
      <c r="AK43" s="2">
        <f t="shared" si="35"/>
        <v>0</v>
      </c>
      <c r="AL43" s="2">
        <f t="shared" si="35"/>
        <v>1196.8431911966984</v>
      </c>
      <c r="AM43" s="2">
        <f t="shared" si="35"/>
        <v>3897.4743150684931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1402.7357034264999</v>
      </c>
      <c r="AQ43" s="16">
        <f t="shared" ref="AQ43" si="37">IFERROR(M43/AB43, "N.A.")</f>
        <v>4331.2801395247434</v>
      </c>
      <c r="AR43" s="12">
        <f t="shared" ref="AR43" si="38">IFERROR(N43/AC43, "N.A.")</f>
        <v>2425.2074136093775</v>
      </c>
    </row>
    <row r="44" spans="1:44" ht="15" customHeight="1" thickBot="1" x14ac:dyDescent="0.3">
      <c r="A44" s="5" t="s">
        <v>0</v>
      </c>
      <c r="B44" s="46">
        <f>B43+C43</f>
        <v>26628035</v>
      </c>
      <c r="C44" s="47"/>
      <c r="D44" s="46">
        <f>D43+E43</f>
        <v>177500</v>
      </c>
      <c r="E44" s="47"/>
      <c r="F44" s="46">
        <f>F43+G43</f>
        <v>170400.00000000003</v>
      </c>
      <c r="G44" s="47"/>
      <c r="H44" s="46">
        <f>H43+I43</f>
        <v>4886439.9999999991</v>
      </c>
      <c r="I44" s="47"/>
      <c r="J44" s="46">
        <f>J43+K43</f>
        <v>0</v>
      </c>
      <c r="K44" s="47"/>
      <c r="L44" s="46">
        <f>L43+M43</f>
        <v>31862375</v>
      </c>
      <c r="M44" s="50"/>
      <c r="N44" s="19">
        <f>B44+D44+F44+H44+J44</f>
        <v>31862375</v>
      </c>
      <c r="P44" s="5" t="s">
        <v>0</v>
      </c>
      <c r="Q44" s="46">
        <f>Q43+R43</f>
        <v>7587</v>
      </c>
      <c r="R44" s="47"/>
      <c r="S44" s="46">
        <f>S43+T43</f>
        <v>71</v>
      </c>
      <c r="T44" s="47"/>
      <c r="U44" s="46">
        <f>U43+V43</f>
        <v>288</v>
      </c>
      <c r="V44" s="47"/>
      <c r="W44" s="46">
        <f>W43+X43</f>
        <v>2765</v>
      </c>
      <c r="X44" s="47"/>
      <c r="Y44" s="46">
        <f>Y43+Z43</f>
        <v>2427</v>
      </c>
      <c r="Z44" s="47"/>
      <c r="AA44" s="46">
        <f>AA43+AB43</f>
        <v>13138</v>
      </c>
      <c r="AB44" s="50"/>
      <c r="AC44" s="19">
        <f>Q44+S44+U44+W44+Y44</f>
        <v>13138</v>
      </c>
      <c r="AE44" s="5" t="s">
        <v>0</v>
      </c>
      <c r="AF44" s="48">
        <f>IFERROR(B44/Q44,"N.A.")</f>
        <v>3509.6922367207067</v>
      </c>
      <c r="AG44" s="49"/>
      <c r="AH44" s="48">
        <f>IFERROR(D44/S44,"N.A.")</f>
        <v>2500</v>
      </c>
      <c r="AI44" s="49"/>
      <c r="AJ44" s="48">
        <f>IFERROR(F44/U44,"N.A.")</f>
        <v>591.66666666666674</v>
      </c>
      <c r="AK44" s="49"/>
      <c r="AL44" s="48">
        <f>IFERROR(H44/W44,"N.A.")</f>
        <v>1767.2477396021698</v>
      </c>
      <c r="AM44" s="49"/>
      <c r="AN44" s="48">
        <f>IFERROR(J44/Y44,"N.A.")</f>
        <v>0</v>
      </c>
      <c r="AO44" s="49"/>
      <c r="AP44" s="48">
        <f>IFERROR(L44/AA44,"N.A.")</f>
        <v>2425.2074136093775</v>
      </c>
      <c r="AQ44" s="49"/>
      <c r="AR44" s="17">
        <f>IFERROR(N44/AC44, "N.A.")</f>
        <v>2425.2074136093775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3493750</v>
      </c>
      <c r="C15" s="2"/>
      <c r="D15" s="2"/>
      <c r="E15" s="2"/>
      <c r="F15" s="2"/>
      <c r="G15" s="2"/>
      <c r="H15" s="2">
        <v>6428500</v>
      </c>
      <c r="I15" s="2"/>
      <c r="J15" s="2">
        <v>0</v>
      </c>
      <c r="K15" s="2"/>
      <c r="L15" s="1">
        <f t="shared" ref="L15:M18" si="0">B15+D15+F15+H15+J15</f>
        <v>9922250</v>
      </c>
      <c r="M15" s="14">
        <f t="shared" si="0"/>
        <v>0</v>
      </c>
      <c r="N15" s="12">
        <f>L15+M15</f>
        <v>9922250</v>
      </c>
      <c r="P15" s="3" t="s">
        <v>12</v>
      </c>
      <c r="Q15" s="2">
        <v>650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975</v>
      </c>
      <c r="X15" s="2">
        <v>0</v>
      </c>
      <c r="Y15" s="2">
        <v>325</v>
      </c>
      <c r="Z15" s="2">
        <v>0</v>
      </c>
      <c r="AA15" s="1">
        <f t="shared" ref="AA15:AB18" si="1">Q15+S15+U15+W15+Y15</f>
        <v>1950</v>
      </c>
      <c r="AB15" s="14">
        <f t="shared" si="1"/>
        <v>0</v>
      </c>
      <c r="AC15" s="12">
        <f>AA15+AB15</f>
        <v>1950</v>
      </c>
      <c r="AE15" s="3" t="s">
        <v>12</v>
      </c>
      <c r="AF15" s="2">
        <f t="shared" ref="AF15:AR18" si="2">IFERROR(B15/Q15, "N.A.")</f>
        <v>5375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6593.333333333333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5088.333333333333</v>
      </c>
      <c r="AQ15" s="16" t="str">
        <f t="shared" si="2"/>
        <v>N.A.</v>
      </c>
      <c r="AR15" s="12">
        <f t="shared" si="2"/>
        <v>5088.333333333333</v>
      </c>
    </row>
    <row r="16" spans="1:44" ht="15" customHeight="1" thickBot="1" x14ac:dyDescent="0.3">
      <c r="A16" s="3" t="s">
        <v>13</v>
      </c>
      <c r="B16" s="2">
        <v>698750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698750</v>
      </c>
      <c r="M16" s="14">
        <f t="shared" si="0"/>
        <v>0</v>
      </c>
      <c r="N16" s="12">
        <f>L16+M16</f>
        <v>698750</v>
      </c>
      <c r="P16" s="3" t="s">
        <v>13</v>
      </c>
      <c r="Q16" s="2">
        <v>325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325</v>
      </c>
      <c r="AB16" s="14">
        <f t="shared" si="1"/>
        <v>0</v>
      </c>
      <c r="AC16" s="12">
        <f>AA16+AB16</f>
        <v>325</v>
      </c>
      <c r="AE16" s="3" t="s">
        <v>13</v>
      </c>
      <c r="AF16" s="2">
        <f t="shared" si="2"/>
        <v>2150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2150</v>
      </c>
      <c r="AQ16" s="16" t="str">
        <f t="shared" si="2"/>
        <v>N.A.</v>
      </c>
      <c r="AR16" s="12">
        <f t="shared" si="2"/>
        <v>2150</v>
      </c>
    </row>
    <row r="17" spans="1:44" ht="15" customHeight="1" thickBot="1" x14ac:dyDescent="0.3">
      <c r="A17" s="3" t="s">
        <v>14</v>
      </c>
      <c r="B17" s="2">
        <v>9428250</v>
      </c>
      <c r="C17" s="2">
        <v>19980350</v>
      </c>
      <c r="D17" s="2">
        <v>1677000</v>
      </c>
      <c r="E17" s="2"/>
      <c r="F17" s="2"/>
      <c r="G17" s="2"/>
      <c r="H17" s="2"/>
      <c r="I17" s="2"/>
      <c r="J17" s="2"/>
      <c r="K17" s="2"/>
      <c r="L17" s="1">
        <f t="shared" si="0"/>
        <v>11105250</v>
      </c>
      <c r="M17" s="14">
        <f t="shared" si="0"/>
        <v>19980350</v>
      </c>
      <c r="N17" s="12">
        <f>L17+M17</f>
        <v>31085600</v>
      </c>
      <c r="P17" s="3" t="s">
        <v>14</v>
      </c>
      <c r="Q17" s="2">
        <v>2275</v>
      </c>
      <c r="R17" s="2">
        <v>4225</v>
      </c>
      <c r="S17" s="2">
        <v>325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2600</v>
      </c>
      <c r="AB17" s="14">
        <f t="shared" si="1"/>
        <v>4225</v>
      </c>
      <c r="AC17" s="12">
        <f>AA17+AB17</f>
        <v>6825</v>
      </c>
      <c r="AE17" s="3" t="s">
        <v>14</v>
      </c>
      <c r="AF17" s="2">
        <f t="shared" si="2"/>
        <v>4144.2857142857147</v>
      </c>
      <c r="AG17" s="2">
        <f t="shared" si="2"/>
        <v>4729.0769230769229</v>
      </c>
      <c r="AH17" s="2">
        <f t="shared" si="2"/>
        <v>5160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4271.25</v>
      </c>
      <c r="AQ17" s="16">
        <f t="shared" si="2"/>
        <v>4729.0769230769229</v>
      </c>
      <c r="AR17" s="12">
        <f t="shared" si="2"/>
        <v>4554.666666666667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13620750</v>
      </c>
      <c r="C19" s="2">
        <f t="shared" si="3"/>
        <v>19980350</v>
      </c>
      <c r="D19" s="2">
        <f t="shared" si="3"/>
        <v>1677000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6428500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21726250</v>
      </c>
      <c r="M19" s="14">
        <f t="shared" ref="M19" si="5">C19+E19+G19+I19+K19</f>
        <v>19980350</v>
      </c>
      <c r="N19" s="18">
        <f>L19+M19</f>
        <v>41706600</v>
      </c>
      <c r="P19" s="4" t="s">
        <v>16</v>
      </c>
      <c r="Q19" s="2">
        <f t="shared" ref="Q19:Z19" si="6">SUM(Q15:Q18)</f>
        <v>3250</v>
      </c>
      <c r="R19" s="2">
        <f t="shared" si="6"/>
        <v>4225</v>
      </c>
      <c r="S19" s="2">
        <f t="shared" si="6"/>
        <v>325</v>
      </c>
      <c r="T19" s="2">
        <f t="shared" si="6"/>
        <v>0</v>
      </c>
      <c r="U19" s="2">
        <f t="shared" si="6"/>
        <v>0</v>
      </c>
      <c r="V19" s="2">
        <f t="shared" si="6"/>
        <v>0</v>
      </c>
      <c r="W19" s="2">
        <f t="shared" si="6"/>
        <v>975</v>
      </c>
      <c r="X19" s="2">
        <f t="shared" si="6"/>
        <v>0</v>
      </c>
      <c r="Y19" s="2">
        <f t="shared" si="6"/>
        <v>325</v>
      </c>
      <c r="Z19" s="2">
        <f t="shared" si="6"/>
        <v>0</v>
      </c>
      <c r="AA19" s="1">
        <f t="shared" ref="AA19" si="7">Q19+S19+U19+W19+Y19</f>
        <v>4875</v>
      </c>
      <c r="AB19" s="14">
        <f t="shared" ref="AB19" si="8">R19+T19+V19+X19+Z19</f>
        <v>4225</v>
      </c>
      <c r="AC19" s="12">
        <f>AA19+AB19</f>
        <v>9100</v>
      </c>
      <c r="AE19" s="4" t="s">
        <v>16</v>
      </c>
      <c r="AF19" s="2">
        <f t="shared" ref="AF19:AO19" si="9">IFERROR(B19/Q19, "N.A.")</f>
        <v>4191</v>
      </c>
      <c r="AG19" s="2">
        <f t="shared" si="9"/>
        <v>4729.0769230769229</v>
      </c>
      <c r="AH19" s="2">
        <f t="shared" si="9"/>
        <v>5160</v>
      </c>
      <c r="AI19" s="2" t="str">
        <f t="shared" si="9"/>
        <v>N.A.</v>
      </c>
      <c r="AJ19" s="2" t="str">
        <f t="shared" si="9"/>
        <v>N.A.</v>
      </c>
      <c r="AK19" s="2" t="str">
        <f t="shared" si="9"/>
        <v>N.A.</v>
      </c>
      <c r="AL19" s="2">
        <f t="shared" si="9"/>
        <v>6593.333333333333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4456.666666666667</v>
      </c>
      <c r="AQ19" s="16">
        <f t="shared" ref="AQ19" si="11">IFERROR(M19/AB19, "N.A.")</f>
        <v>4729.0769230769229</v>
      </c>
      <c r="AR19" s="12">
        <f t="shared" ref="AR19" si="12">IFERROR(N19/AC19, "N.A.")</f>
        <v>4583.1428571428569</v>
      </c>
    </row>
    <row r="20" spans="1:44" ht="15" customHeight="1" thickBot="1" x14ac:dyDescent="0.3">
      <c r="A20" s="5" t="s">
        <v>0</v>
      </c>
      <c r="B20" s="46">
        <f>B19+C19</f>
        <v>33601100</v>
      </c>
      <c r="C20" s="47"/>
      <c r="D20" s="46">
        <f>D19+E19</f>
        <v>1677000</v>
      </c>
      <c r="E20" s="47"/>
      <c r="F20" s="46">
        <f>F19+G19</f>
        <v>0</v>
      </c>
      <c r="G20" s="47"/>
      <c r="H20" s="46">
        <f>H19+I19</f>
        <v>6428500</v>
      </c>
      <c r="I20" s="47"/>
      <c r="J20" s="46">
        <f>J19+K19</f>
        <v>0</v>
      </c>
      <c r="K20" s="47"/>
      <c r="L20" s="46">
        <f>L19+M19</f>
        <v>41706600</v>
      </c>
      <c r="M20" s="50"/>
      <c r="N20" s="19">
        <f>B20+D20+F20+H20+J20</f>
        <v>41706600</v>
      </c>
      <c r="P20" s="5" t="s">
        <v>0</v>
      </c>
      <c r="Q20" s="46">
        <f>Q19+R19</f>
        <v>7475</v>
      </c>
      <c r="R20" s="47"/>
      <c r="S20" s="46">
        <f>S19+T19</f>
        <v>325</v>
      </c>
      <c r="T20" s="47"/>
      <c r="U20" s="46">
        <f>U19+V19</f>
        <v>0</v>
      </c>
      <c r="V20" s="47"/>
      <c r="W20" s="46">
        <f>W19+X19</f>
        <v>975</v>
      </c>
      <c r="X20" s="47"/>
      <c r="Y20" s="46">
        <f>Y19+Z19</f>
        <v>325</v>
      </c>
      <c r="Z20" s="47"/>
      <c r="AA20" s="46">
        <f>AA19+AB19</f>
        <v>9100</v>
      </c>
      <c r="AB20" s="47"/>
      <c r="AC20" s="20">
        <f>Q20+S20+U20+W20+Y20</f>
        <v>9100</v>
      </c>
      <c r="AE20" s="5" t="s">
        <v>0</v>
      </c>
      <c r="AF20" s="48">
        <f>IFERROR(B20/Q20,"N.A.")</f>
        <v>4495.130434782609</v>
      </c>
      <c r="AG20" s="49"/>
      <c r="AH20" s="48">
        <f>IFERROR(D20/S20,"N.A.")</f>
        <v>5160</v>
      </c>
      <c r="AI20" s="49"/>
      <c r="AJ20" s="48" t="str">
        <f>IFERROR(F20/U20,"N.A.")</f>
        <v>N.A.</v>
      </c>
      <c r="AK20" s="49"/>
      <c r="AL20" s="48">
        <f>IFERROR(H20/W20,"N.A.")</f>
        <v>6593.333333333333</v>
      </c>
      <c r="AM20" s="49"/>
      <c r="AN20" s="48">
        <f>IFERROR(J20/Y20,"N.A.")</f>
        <v>0</v>
      </c>
      <c r="AO20" s="49"/>
      <c r="AP20" s="48">
        <f>IFERROR(L20/AA20,"N.A.")</f>
        <v>4583.1428571428569</v>
      </c>
      <c r="AQ20" s="49"/>
      <c r="AR20" s="17">
        <f>IFERROR(N20/AC20, "N.A.")</f>
        <v>4583.1428571428569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3493750</v>
      </c>
      <c r="C27" s="2"/>
      <c r="D27" s="2"/>
      <c r="E27" s="2"/>
      <c r="F27" s="2"/>
      <c r="G27" s="2"/>
      <c r="H27" s="2">
        <v>4192500</v>
      </c>
      <c r="I27" s="2"/>
      <c r="J27" s="2">
        <v>0</v>
      </c>
      <c r="K27" s="2"/>
      <c r="L27" s="1">
        <f t="shared" ref="L27:M30" si="13">B27+D27+F27+H27+J27</f>
        <v>7686250</v>
      </c>
      <c r="M27" s="14">
        <f t="shared" si="13"/>
        <v>0</v>
      </c>
      <c r="N27" s="12">
        <f>L27+M27</f>
        <v>7686250</v>
      </c>
      <c r="P27" s="3" t="s">
        <v>12</v>
      </c>
      <c r="Q27" s="2">
        <v>650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325</v>
      </c>
      <c r="X27" s="2">
        <v>0</v>
      </c>
      <c r="Y27" s="2">
        <v>325</v>
      </c>
      <c r="Z27" s="2">
        <v>0</v>
      </c>
      <c r="AA27" s="1">
        <f t="shared" ref="AA27:AB30" si="14">Q27+S27+U27+W27+Y27</f>
        <v>1300</v>
      </c>
      <c r="AB27" s="14">
        <f t="shared" si="14"/>
        <v>0</v>
      </c>
      <c r="AC27" s="12">
        <f>AA27+AB27</f>
        <v>1300</v>
      </c>
      <c r="AE27" s="3" t="s">
        <v>12</v>
      </c>
      <c r="AF27" s="2">
        <f t="shared" ref="AF27:AR30" si="15">IFERROR(B27/Q27, "N.A.")</f>
        <v>5375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12900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5912.5</v>
      </c>
      <c r="AQ27" s="16" t="str">
        <f t="shared" si="15"/>
        <v>N.A.</v>
      </c>
      <c r="AR27" s="12">
        <f t="shared" si="15"/>
        <v>5912.5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2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2" t="str">
        <f t="shared" si="15"/>
        <v>N.A.</v>
      </c>
    </row>
    <row r="29" spans="1:44" ht="15" customHeight="1" thickBot="1" x14ac:dyDescent="0.3">
      <c r="A29" s="3" t="s">
        <v>14</v>
      </c>
      <c r="B29" s="2">
        <v>9428250</v>
      </c>
      <c r="C29" s="2">
        <v>14325350</v>
      </c>
      <c r="D29" s="2">
        <v>1677000</v>
      </c>
      <c r="E29" s="2"/>
      <c r="F29" s="2"/>
      <c r="G29" s="2"/>
      <c r="H29" s="2"/>
      <c r="I29" s="2"/>
      <c r="J29" s="2"/>
      <c r="K29" s="2"/>
      <c r="L29" s="1">
        <f t="shared" si="13"/>
        <v>11105250</v>
      </c>
      <c r="M29" s="14">
        <f t="shared" si="13"/>
        <v>14325350</v>
      </c>
      <c r="N29" s="12">
        <f>L29+M29</f>
        <v>25430600</v>
      </c>
      <c r="P29" s="3" t="s">
        <v>14</v>
      </c>
      <c r="Q29" s="2">
        <v>2275</v>
      </c>
      <c r="R29" s="2">
        <v>2925</v>
      </c>
      <c r="S29" s="2">
        <v>325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2600</v>
      </c>
      <c r="AB29" s="14">
        <f t="shared" si="14"/>
        <v>2925</v>
      </c>
      <c r="AC29" s="12">
        <f>AA29+AB29</f>
        <v>5525</v>
      </c>
      <c r="AE29" s="3" t="s">
        <v>14</v>
      </c>
      <c r="AF29" s="2">
        <f t="shared" si="15"/>
        <v>4144.2857142857147</v>
      </c>
      <c r="AG29" s="2">
        <f t="shared" si="15"/>
        <v>4897.5555555555557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4271.25</v>
      </c>
      <c r="AQ29" s="16">
        <f t="shared" si="15"/>
        <v>4897.5555555555557</v>
      </c>
      <c r="AR29" s="12">
        <f t="shared" si="15"/>
        <v>4602.8235294117649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4">
        <f t="shared" si="13"/>
        <v>0</v>
      </c>
      <c r="N30" s="12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4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2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12922000</v>
      </c>
      <c r="C31" s="2">
        <f t="shared" si="16"/>
        <v>14325350</v>
      </c>
      <c r="D31" s="2">
        <f t="shared" si="16"/>
        <v>1677000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4192500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18791500</v>
      </c>
      <c r="M31" s="14">
        <f t="shared" ref="M31" si="18">C31+E31+G31+I31+K31</f>
        <v>14325350</v>
      </c>
      <c r="N31" s="18">
        <f>L31+M31</f>
        <v>33116850</v>
      </c>
      <c r="P31" s="4" t="s">
        <v>16</v>
      </c>
      <c r="Q31" s="2">
        <f t="shared" ref="Q31:Z31" si="19">SUM(Q27:Q30)</f>
        <v>2925</v>
      </c>
      <c r="R31" s="2">
        <f t="shared" si="19"/>
        <v>2925</v>
      </c>
      <c r="S31" s="2">
        <f t="shared" si="19"/>
        <v>325</v>
      </c>
      <c r="T31" s="2">
        <f t="shared" si="19"/>
        <v>0</v>
      </c>
      <c r="U31" s="2">
        <f t="shared" si="19"/>
        <v>0</v>
      </c>
      <c r="V31" s="2">
        <f t="shared" si="19"/>
        <v>0</v>
      </c>
      <c r="W31" s="2">
        <f t="shared" si="19"/>
        <v>325</v>
      </c>
      <c r="X31" s="2">
        <f t="shared" si="19"/>
        <v>0</v>
      </c>
      <c r="Y31" s="2">
        <f t="shared" si="19"/>
        <v>325</v>
      </c>
      <c r="Z31" s="2">
        <f t="shared" si="19"/>
        <v>0</v>
      </c>
      <c r="AA31" s="1">
        <f t="shared" ref="AA31" si="20">Q31+S31+U31+W31+Y31</f>
        <v>3900</v>
      </c>
      <c r="AB31" s="14">
        <f t="shared" ref="AB31" si="21">R31+T31+V31+X31+Z31</f>
        <v>2925</v>
      </c>
      <c r="AC31" s="12">
        <f>AA31+AB31</f>
        <v>6825</v>
      </c>
      <c r="AE31" s="4" t="s">
        <v>16</v>
      </c>
      <c r="AF31" s="2">
        <f t="shared" ref="AF31:AO31" si="22">IFERROR(B31/Q31, "N.A.")</f>
        <v>4417.7777777777774</v>
      </c>
      <c r="AG31" s="2">
        <f t="shared" si="22"/>
        <v>4897.5555555555557</v>
      </c>
      <c r="AH31" s="2">
        <f t="shared" si="22"/>
        <v>5160</v>
      </c>
      <c r="AI31" s="2" t="str">
        <f t="shared" si="22"/>
        <v>N.A.</v>
      </c>
      <c r="AJ31" s="2" t="str">
        <f t="shared" si="22"/>
        <v>N.A.</v>
      </c>
      <c r="AK31" s="2" t="str">
        <f t="shared" si="22"/>
        <v>N.A.</v>
      </c>
      <c r="AL31" s="2">
        <f t="shared" si="22"/>
        <v>12900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4818.333333333333</v>
      </c>
      <c r="AQ31" s="16">
        <f t="shared" ref="AQ31" si="24">IFERROR(M31/AB31, "N.A.")</f>
        <v>4897.5555555555557</v>
      </c>
      <c r="AR31" s="12">
        <f t="shared" ref="AR31" si="25">IFERROR(N31/AC31, "N.A.")</f>
        <v>4852.2857142857147</v>
      </c>
    </row>
    <row r="32" spans="1:44" ht="15" customHeight="1" thickBot="1" x14ac:dyDescent="0.3">
      <c r="A32" s="5" t="s">
        <v>0</v>
      </c>
      <c r="B32" s="46">
        <f>B31+C31</f>
        <v>27247350</v>
      </c>
      <c r="C32" s="47"/>
      <c r="D32" s="46">
        <f>D31+E31</f>
        <v>1677000</v>
      </c>
      <c r="E32" s="47"/>
      <c r="F32" s="46">
        <f>F31+G31</f>
        <v>0</v>
      </c>
      <c r="G32" s="47"/>
      <c r="H32" s="46">
        <f>H31+I31</f>
        <v>4192500</v>
      </c>
      <c r="I32" s="47"/>
      <c r="J32" s="46">
        <f>J31+K31</f>
        <v>0</v>
      </c>
      <c r="K32" s="47"/>
      <c r="L32" s="46">
        <f>L31+M31</f>
        <v>33116850</v>
      </c>
      <c r="M32" s="50"/>
      <c r="N32" s="19">
        <f>B32+D32+F32+H32+J32</f>
        <v>33116850</v>
      </c>
      <c r="P32" s="5" t="s">
        <v>0</v>
      </c>
      <c r="Q32" s="46">
        <f>Q31+R31</f>
        <v>5850</v>
      </c>
      <c r="R32" s="47"/>
      <c r="S32" s="46">
        <f>S31+T31</f>
        <v>325</v>
      </c>
      <c r="T32" s="47"/>
      <c r="U32" s="46">
        <f>U31+V31</f>
        <v>0</v>
      </c>
      <c r="V32" s="47"/>
      <c r="W32" s="46">
        <f>W31+X31</f>
        <v>325</v>
      </c>
      <c r="X32" s="47"/>
      <c r="Y32" s="46">
        <f>Y31+Z31</f>
        <v>325</v>
      </c>
      <c r="Z32" s="47"/>
      <c r="AA32" s="46">
        <f>AA31+AB31</f>
        <v>6825</v>
      </c>
      <c r="AB32" s="47"/>
      <c r="AC32" s="20">
        <f>Q32+S32+U32+W32+Y32</f>
        <v>6825</v>
      </c>
      <c r="AE32" s="5" t="s">
        <v>0</v>
      </c>
      <c r="AF32" s="48">
        <f>IFERROR(B32/Q32,"N.A.")</f>
        <v>4657.666666666667</v>
      </c>
      <c r="AG32" s="49"/>
      <c r="AH32" s="48">
        <f>IFERROR(D32/S32,"N.A.")</f>
        <v>5160</v>
      </c>
      <c r="AI32" s="49"/>
      <c r="AJ32" s="48" t="str">
        <f>IFERROR(F32/U32,"N.A.")</f>
        <v>N.A.</v>
      </c>
      <c r="AK32" s="49"/>
      <c r="AL32" s="48">
        <f>IFERROR(H32/W32,"N.A.")</f>
        <v>12900</v>
      </c>
      <c r="AM32" s="49"/>
      <c r="AN32" s="48">
        <f>IFERROR(J32/Y32,"N.A.")</f>
        <v>0</v>
      </c>
      <c r="AO32" s="49"/>
      <c r="AP32" s="48">
        <f>IFERROR(L32/AA32,"N.A.")</f>
        <v>4852.2857142857147</v>
      </c>
      <c r="AQ32" s="49"/>
      <c r="AR32" s="17">
        <f>IFERROR(N32/AC32, "N.A.")</f>
        <v>4852.2857142857147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2236000</v>
      </c>
      <c r="I39" s="2"/>
      <c r="J39" s="2"/>
      <c r="K39" s="2"/>
      <c r="L39" s="1">
        <f t="shared" ref="L39:M42" si="26">B39+D39+F39+H39+J39</f>
        <v>2236000</v>
      </c>
      <c r="M39" s="14">
        <f t="shared" si="26"/>
        <v>0</v>
      </c>
      <c r="N39" s="12">
        <f>L39+M39</f>
        <v>2236000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650</v>
      </c>
      <c r="X39" s="2">
        <v>0</v>
      </c>
      <c r="Y39" s="2">
        <v>0</v>
      </c>
      <c r="Z39" s="2">
        <v>0</v>
      </c>
      <c r="AA39" s="1">
        <f t="shared" ref="AA39:AB42" si="27">Q39+S39+U39+W39+Y39</f>
        <v>650</v>
      </c>
      <c r="AB39" s="14">
        <f t="shared" si="27"/>
        <v>0</v>
      </c>
      <c r="AC39" s="12">
        <f>AA39+AB39</f>
        <v>650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3440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3440</v>
      </c>
      <c r="AQ39" s="16" t="str">
        <f t="shared" si="28"/>
        <v>N.A.</v>
      </c>
      <c r="AR39" s="12">
        <f t="shared" si="28"/>
        <v>3440</v>
      </c>
    </row>
    <row r="40" spans="1:44" ht="15" customHeight="1" thickBot="1" x14ac:dyDescent="0.3">
      <c r="A40" s="3" t="s">
        <v>13</v>
      </c>
      <c r="B40" s="2">
        <v>698750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698750</v>
      </c>
      <c r="M40" s="14">
        <f t="shared" si="26"/>
        <v>0</v>
      </c>
      <c r="N40" s="12">
        <f>L40+M40</f>
        <v>698750</v>
      </c>
      <c r="P40" s="3" t="s">
        <v>13</v>
      </c>
      <c r="Q40" s="2">
        <v>325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325</v>
      </c>
      <c r="AB40" s="14">
        <f t="shared" si="27"/>
        <v>0</v>
      </c>
      <c r="AC40" s="12">
        <f>AA40+AB40</f>
        <v>325</v>
      </c>
      <c r="AE40" s="3" t="s">
        <v>13</v>
      </c>
      <c r="AF40" s="2">
        <f t="shared" si="28"/>
        <v>2150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2150</v>
      </c>
      <c r="AQ40" s="16" t="str">
        <f t="shared" si="28"/>
        <v>N.A.</v>
      </c>
      <c r="AR40" s="12">
        <f t="shared" si="28"/>
        <v>2150</v>
      </c>
    </row>
    <row r="41" spans="1:44" ht="15" customHeight="1" thickBot="1" x14ac:dyDescent="0.3">
      <c r="A41" s="3" t="s">
        <v>14</v>
      </c>
      <c r="B41" s="2"/>
      <c r="C41" s="2">
        <v>5655000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0</v>
      </c>
      <c r="M41" s="14">
        <f t="shared" si="26"/>
        <v>5655000</v>
      </c>
      <c r="N41" s="12">
        <f>L41+M41</f>
        <v>5655000</v>
      </c>
      <c r="P41" s="3" t="s">
        <v>14</v>
      </c>
      <c r="Q41" s="2">
        <v>0</v>
      </c>
      <c r="R41" s="2">
        <v>1300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0</v>
      </c>
      <c r="AB41" s="14">
        <f t="shared" si="27"/>
        <v>1300</v>
      </c>
      <c r="AC41" s="12">
        <f>AA41+AB41</f>
        <v>1300</v>
      </c>
      <c r="AE41" s="3" t="s">
        <v>14</v>
      </c>
      <c r="AF41" s="2" t="str">
        <f t="shared" si="28"/>
        <v>N.A.</v>
      </c>
      <c r="AG41" s="2">
        <f t="shared" si="28"/>
        <v>4350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 t="str">
        <f t="shared" si="28"/>
        <v>N.A.</v>
      </c>
      <c r="AQ41" s="16">
        <f t="shared" si="28"/>
        <v>4350</v>
      </c>
      <c r="AR41" s="12">
        <f t="shared" si="28"/>
        <v>4350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2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2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698750</v>
      </c>
      <c r="C43" s="2">
        <f t="shared" si="29"/>
        <v>5655000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2236000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2934750</v>
      </c>
      <c r="M43" s="14">
        <f t="shared" ref="M43" si="31">C43+E43+G43+I43+K43</f>
        <v>5655000</v>
      </c>
      <c r="N43" s="18">
        <f>L43+M43</f>
        <v>8589750</v>
      </c>
      <c r="P43" s="4" t="s">
        <v>16</v>
      </c>
      <c r="Q43" s="2">
        <f t="shared" ref="Q43:Z43" si="32">SUM(Q39:Q42)</f>
        <v>325</v>
      </c>
      <c r="R43" s="2">
        <f t="shared" si="32"/>
        <v>1300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650</v>
      </c>
      <c r="X43" s="2">
        <f t="shared" si="32"/>
        <v>0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975</v>
      </c>
      <c r="AB43" s="14">
        <f t="shared" ref="AB43" si="34">R43+T43+V43+X43+Z43</f>
        <v>1300</v>
      </c>
      <c r="AC43" s="18">
        <f>AA43+AB43</f>
        <v>2275</v>
      </c>
      <c r="AE43" s="4" t="s">
        <v>16</v>
      </c>
      <c r="AF43" s="2">
        <f t="shared" ref="AF43:AO43" si="35">IFERROR(B43/Q43, "N.A.")</f>
        <v>2150</v>
      </c>
      <c r="AG43" s="2">
        <f t="shared" si="35"/>
        <v>4350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3440</v>
      </c>
      <c r="AM43" s="2" t="str">
        <f t="shared" si="35"/>
        <v>N.A.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3010</v>
      </c>
      <c r="AQ43" s="16">
        <f t="shared" ref="AQ43" si="37">IFERROR(M43/AB43, "N.A.")</f>
        <v>4350</v>
      </c>
      <c r="AR43" s="12">
        <f t="shared" ref="AR43" si="38">IFERROR(N43/AC43, "N.A.")</f>
        <v>3775.7142857142858</v>
      </c>
    </row>
    <row r="44" spans="1:44" ht="15" customHeight="1" thickBot="1" x14ac:dyDescent="0.3">
      <c r="A44" s="5" t="s">
        <v>0</v>
      </c>
      <c r="B44" s="46">
        <f>B43+C43</f>
        <v>6353750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2236000</v>
      </c>
      <c r="I44" s="47"/>
      <c r="J44" s="46">
        <f>J43+K43</f>
        <v>0</v>
      </c>
      <c r="K44" s="47"/>
      <c r="L44" s="46">
        <f>L43+M43</f>
        <v>8589750</v>
      </c>
      <c r="M44" s="50"/>
      <c r="N44" s="19">
        <f>B44+D44+F44+H44+J44</f>
        <v>8589750</v>
      </c>
      <c r="P44" s="5" t="s">
        <v>0</v>
      </c>
      <c r="Q44" s="46">
        <f>Q43+R43</f>
        <v>1625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650</v>
      </c>
      <c r="X44" s="47"/>
      <c r="Y44" s="46">
        <f>Y43+Z43</f>
        <v>0</v>
      </c>
      <c r="Z44" s="47"/>
      <c r="AA44" s="46">
        <f>AA43+AB43</f>
        <v>2275</v>
      </c>
      <c r="AB44" s="50"/>
      <c r="AC44" s="19">
        <f>Q44+S44+U44+W44+Y44</f>
        <v>2275</v>
      </c>
      <c r="AE44" s="5" t="s">
        <v>0</v>
      </c>
      <c r="AF44" s="48">
        <f>IFERROR(B44/Q44,"N.A.")</f>
        <v>3910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3440</v>
      </c>
      <c r="AM44" s="49"/>
      <c r="AN44" s="48" t="str">
        <f>IFERROR(J44/Y44,"N.A.")</f>
        <v>N.A.</v>
      </c>
      <c r="AO44" s="49"/>
      <c r="AP44" s="48">
        <f>IFERROR(L44/AA44,"N.A.")</f>
        <v>3775.7142857142858</v>
      </c>
      <c r="AQ44" s="49"/>
      <c r="AR44" s="17">
        <f>IFERROR(N44/AC44, "N.A.")</f>
        <v>3775.7142857142858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29940100.999999996</v>
      </c>
      <c r="C15" s="2"/>
      <c r="D15" s="2">
        <v>10747495</v>
      </c>
      <c r="E15" s="2"/>
      <c r="F15" s="2">
        <v>36063450</v>
      </c>
      <c r="G15" s="2"/>
      <c r="H15" s="2">
        <v>60616319.999999985</v>
      </c>
      <c r="I15" s="2"/>
      <c r="J15" s="2">
        <v>0</v>
      </c>
      <c r="K15" s="2"/>
      <c r="L15" s="1">
        <f t="shared" ref="L15:M18" si="0">B15+D15+F15+H15+J15</f>
        <v>137367366</v>
      </c>
      <c r="M15" s="14">
        <f t="shared" si="0"/>
        <v>0</v>
      </c>
      <c r="N15" s="12">
        <f>L15+M15</f>
        <v>137367366</v>
      </c>
      <c r="P15" s="3" t="s">
        <v>12</v>
      </c>
      <c r="Q15" s="2">
        <v>7452</v>
      </c>
      <c r="R15" s="2">
        <v>0</v>
      </c>
      <c r="S15" s="2">
        <v>2345</v>
      </c>
      <c r="T15" s="2">
        <v>0</v>
      </c>
      <c r="U15" s="2">
        <v>4635</v>
      </c>
      <c r="V15" s="2">
        <v>0</v>
      </c>
      <c r="W15" s="2">
        <v>17682</v>
      </c>
      <c r="X15" s="2">
        <v>0</v>
      </c>
      <c r="Y15" s="2">
        <v>4350</v>
      </c>
      <c r="Z15" s="2">
        <v>0</v>
      </c>
      <c r="AA15" s="1">
        <f t="shared" ref="AA15:AB18" si="1">Q15+S15+U15+W15+Y15</f>
        <v>36464</v>
      </c>
      <c r="AB15" s="14">
        <f t="shared" si="1"/>
        <v>0</v>
      </c>
      <c r="AC15" s="12">
        <f>AA15+AB15</f>
        <v>36464</v>
      </c>
      <c r="AE15" s="3" t="s">
        <v>12</v>
      </c>
      <c r="AF15" s="2">
        <f t="shared" ref="AF15:AR18" si="2">IFERROR(B15/Q15, "N.A.")</f>
        <v>4017.726918947933</v>
      </c>
      <c r="AG15" s="2" t="str">
        <f t="shared" si="2"/>
        <v>N.A.</v>
      </c>
      <c r="AH15" s="2">
        <f t="shared" si="2"/>
        <v>4583.1535181236677</v>
      </c>
      <c r="AI15" s="2" t="str">
        <f t="shared" si="2"/>
        <v>N.A.</v>
      </c>
      <c r="AJ15" s="2">
        <f t="shared" si="2"/>
        <v>7780.6796116504856</v>
      </c>
      <c r="AK15" s="2" t="str">
        <f t="shared" si="2"/>
        <v>N.A.</v>
      </c>
      <c r="AL15" s="2">
        <f t="shared" si="2"/>
        <v>3428.1370885646411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3767.2050789820096</v>
      </c>
      <c r="AQ15" s="16" t="str">
        <f t="shared" si="2"/>
        <v>N.A.</v>
      </c>
      <c r="AR15" s="12">
        <f t="shared" si="2"/>
        <v>3767.2050789820096</v>
      </c>
    </row>
    <row r="16" spans="1:44" ht="15" customHeight="1" thickBot="1" x14ac:dyDescent="0.3">
      <c r="A16" s="3" t="s">
        <v>13</v>
      </c>
      <c r="B16" s="2">
        <v>8872449</v>
      </c>
      <c r="C16" s="2">
        <v>1616690</v>
      </c>
      <c r="D16" s="2">
        <v>476010</v>
      </c>
      <c r="E16" s="2"/>
      <c r="F16" s="2"/>
      <c r="G16" s="2"/>
      <c r="H16" s="2"/>
      <c r="I16" s="2"/>
      <c r="J16" s="2"/>
      <c r="K16" s="2"/>
      <c r="L16" s="1">
        <f t="shared" si="0"/>
        <v>9348459</v>
      </c>
      <c r="M16" s="14">
        <f t="shared" si="0"/>
        <v>1616690</v>
      </c>
      <c r="N16" s="12">
        <f>L16+M16</f>
        <v>10965149</v>
      </c>
      <c r="P16" s="3" t="s">
        <v>13</v>
      </c>
      <c r="Q16" s="2">
        <v>4854</v>
      </c>
      <c r="R16" s="2">
        <v>707</v>
      </c>
      <c r="S16" s="2">
        <v>423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5277</v>
      </c>
      <c r="AB16" s="14">
        <f t="shared" si="1"/>
        <v>707</v>
      </c>
      <c r="AC16" s="12">
        <f>AA16+AB16</f>
        <v>5984</v>
      </c>
      <c r="AE16" s="3" t="s">
        <v>13</v>
      </c>
      <c r="AF16" s="2">
        <f t="shared" si="2"/>
        <v>1827.8634116192832</v>
      </c>
      <c r="AG16" s="2">
        <f t="shared" si="2"/>
        <v>2286.6902404526168</v>
      </c>
      <c r="AH16" s="2">
        <f t="shared" si="2"/>
        <v>1125.3191489361702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1771.5480386583286</v>
      </c>
      <c r="AQ16" s="16">
        <f t="shared" si="2"/>
        <v>2286.6902404526168</v>
      </c>
      <c r="AR16" s="12">
        <f t="shared" si="2"/>
        <v>1832.411263368984</v>
      </c>
    </row>
    <row r="17" spans="1:44" ht="15" customHeight="1" thickBot="1" x14ac:dyDescent="0.3">
      <c r="A17" s="3" t="s">
        <v>14</v>
      </c>
      <c r="B17" s="2">
        <v>64573192.999999993</v>
      </c>
      <c r="C17" s="2">
        <v>391843193.99999988</v>
      </c>
      <c r="D17" s="2">
        <v>13546888.000000002</v>
      </c>
      <c r="E17" s="2">
        <v>9459550</v>
      </c>
      <c r="F17" s="2"/>
      <c r="G17" s="2">
        <v>26109290</v>
      </c>
      <c r="H17" s="2"/>
      <c r="I17" s="2">
        <v>20317759.999999996</v>
      </c>
      <c r="J17" s="2">
        <v>0</v>
      </c>
      <c r="K17" s="2"/>
      <c r="L17" s="1">
        <f t="shared" si="0"/>
        <v>78120081</v>
      </c>
      <c r="M17" s="14">
        <f t="shared" si="0"/>
        <v>447729793.99999988</v>
      </c>
      <c r="N17" s="12">
        <f>L17+M17</f>
        <v>525849874.99999988</v>
      </c>
      <c r="P17" s="3" t="s">
        <v>14</v>
      </c>
      <c r="Q17" s="2">
        <v>17656</v>
      </c>
      <c r="R17" s="2">
        <v>64736</v>
      </c>
      <c r="S17" s="2">
        <v>4954</v>
      </c>
      <c r="T17" s="2">
        <v>1449</v>
      </c>
      <c r="U17" s="2">
        <v>0</v>
      </c>
      <c r="V17" s="2">
        <v>3716</v>
      </c>
      <c r="W17" s="2">
        <v>0</v>
      </c>
      <c r="X17" s="2">
        <v>5230</v>
      </c>
      <c r="Y17" s="2">
        <v>3881</v>
      </c>
      <c r="Z17" s="2">
        <v>0</v>
      </c>
      <c r="AA17" s="1">
        <f t="shared" si="1"/>
        <v>26491</v>
      </c>
      <c r="AB17" s="14">
        <f t="shared" si="1"/>
        <v>75131</v>
      </c>
      <c r="AC17" s="12">
        <f>AA17+AB17</f>
        <v>101622</v>
      </c>
      <c r="AE17" s="3" t="s">
        <v>14</v>
      </c>
      <c r="AF17" s="2">
        <f t="shared" si="2"/>
        <v>3657.2945740824644</v>
      </c>
      <c r="AG17" s="2">
        <f t="shared" si="2"/>
        <v>6052.9410837864543</v>
      </c>
      <c r="AH17" s="2">
        <f t="shared" si="2"/>
        <v>2734.5353249899076</v>
      </c>
      <c r="AI17" s="2">
        <f t="shared" si="2"/>
        <v>6528.3298826777091</v>
      </c>
      <c r="AJ17" s="2" t="str">
        <f t="shared" si="2"/>
        <v>N.A.</v>
      </c>
      <c r="AK17" s="2">
        <f t="shared" si="2"/>
        <v>7026.1813778256192</v>
      </c>
      <c r="AL17" s="2" t="str">
        <f t="shared" si="2"/>
        <v>N.A.</v>
      </c>
      <c r="AM17" s="2">
        <f t="shared" si="2"/>
        <v>3884.8489483747603</v>
      </c>
      <c r="AN17" s="2">
        <f t="shared" si="2"/>
        <v>0</v>
      </c>
      <c r="AO17" s="2" t="str">
        <f t="shared" si="2"/>
        <v>N.A.</v>
      </c>
      <c r="AP17" s="15">
        <f t="shared" si="2"/>
        <v>2948.929107998943</v>
      </c>
      <c r="AQ17" s="16">
        <f t="shared" si="2"/>
        <v>5959.3216382052669</v>
      </c>
      <c r="AR17" s="12">
        <f t="shared" si="2"/>
        <v>5174.567268898466</v>
      </c>
    </row>
    <row r="18" spans="1:44" ht="15" customHeight="1" thickBot="1" x14ac:dyDescent="0.3">
      <c r="A18" s="3" t="s">
        <v>15</v>
      </c>
      <c r="B18" s="2">
        <v>5215664.9999999991</v>
      </c>
      <c r="C18" s="2">
        <v>4121059.9999999995</v>
      </c>
      <c r="D18" s="2">
        <v>3879108.0000000009</v>
      </c>
      <c r="E18" s="2">
        <v>3823130.0000000005</v>
      </c>
      <c r="F18" s="2"/>
      <c r="G18" s="2">
        <v>2427807</v>
      </c>
      <c r="H18" s="2">
        <v>2152525.0000000009</v>
      </c>
      <c r="I18" s="2"/>
      <c r="J18" s="2">
        <v>0</v>
      </c>
      <c r="K18" s="2"/>
      <c r="L18" s="1">
        <f t="shared" si="0"/>
        <v>11247298</v>
      </c>
      <c r="M18" s="14">
        <f t="shared" si="0"/>
        <v>10371997</v>
      </c>
      <c r="N18" s="12">
        <f>L18+M18</f>
        <v>21619295</v>
      </c>
      <c r="P18" s="3" t="s">
        <v>15</v>
      </c>
      <c r="Q18" s="2">
        <v>2287</v>
      </c>
      <c r="R18" s="2">
        <v>890</v>
      </c>
      <c r="S18" s="2">
        <v>1200</v>
      </c>
      <c r="T18" s="2">
        <v>956</v>
      </c>
      <c r="U18" s="2">
        <v>0</v>
      </c>
      <c r="V18" s="2">
        <v>1319</v>
      </c>
      <c r="W18" s="2">
        <v>3993</v>
      </c>
      <c r="X18" s="2">
        <v>0</v>
      </c>
      <c r="Y18" s="2">
        <v>1808</v>
      </c>
      <c r="Z18" s="2">
        <v>0</v>
      </c>
      <c r="AA18" s="1">
        <f t="shared" si="1"/>
        <v>9288</v>
      </c>
      <c r="AB18" s="14">
        <f t="shared" si="1"/>
        <v>3165</v>
      </c>
      <c r="AC18" s="18">
        <f>AA18+AB18</f>
        <v>12453</v>
      </c>
      <c r="AE18" s="3" t="s">
        <v>15</v>
      </c>
      <c r="AF18" s="2">
        <f t="shared" si="2"/>
        <v>2280.5706165282027</v>
      </c>
      <c r="AG18" s="2">
        <f t="shared" si="2"/>
        <v>4630.4044943820218</v>
      </c>
      <c r="AH18" s="2">
        <f t="shared" si="2"/>
        <v>3232.5900000000006</v>
      </c>
      <c r="AI18" s="2">
        <f t="shared" si="2"/>
        <v>3999.0899581589965</v>
      </c>
      <c r="AJ18" s="2" t="str">
        <f t="shared" si="2"/>
        <v>N.A.</v>
      </c>
      <c r="AK18" s="2">
        <f t="shared" si="2"/>
        <v>1840.6421531463229</v>
      </c>
      <c r="AL18" s="2">
        <f t="shared" si="2"/>
        <v>539.07463060355644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1210.94939707149</v>
      </c>
      <c r="AQ18" s="16">
        <f t="shared" si="2"/>
        <v>3277.0922590837281</v>
      </c>
      <c r="AR18" s="12">
        <f t="shared" si="2"/>
        <v>1736.0712278165904</v>
      </c>
    </row>
    <row r="19" spans="1:44" ht="15" customHeight="1" thickBot="1" x14ac:dyDescent="0.3">
      <c r="A19" s="4" t="s">
        <v>16</v>
      </c>
      <c r="B19" s="2">
        <f t="shared" ref="B19:K19" si="3">SUM(B15:B18)</f>
        <v>108601408</v>
      </c>
      <c r="C19" s="2">
        <f t="shared" si="3"/>
        <v>397580943.99999988</v>
      </c>
      <c r="D19" s="2">
        <f t="shared" si="3"/>
        <v>28649501</v>
      </c>
      <c r="E19" s="2">
        <f t="shared" si="3"/>
        <v>13282680</v>
      </c>
      <c r="F19" s="2">
        <f t="shared" si="3"/>
        <v>36063450</v>
      </c>
      <c r="G19" s="2">
        <f t="shared" si="3"/>
        <v>28537097</v>
      </c>
      <c r="H19" s="2">
        <f t="shared" si="3"/>
        <v>62768844.999999985</v>
      </c>
      <c r="I19" s="2">
        <f t="shared" si="3"/>
        <v>20317759.999999996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236083204</v>
      </c>
      <c r="M19" s="14">
        <f t="shared" ref="M19" si="5">C19+E19+G19+I19+K19</f>
        <v>459718480.99999988</v>
      </c>
      <c r="N19" s="18">
        <f>L19+M19</f>
        <v>695801684.99999988</v>
      </c>
      <c r="P19" s="4" t="s">
        <v>16</v>
      </c>
      <c r="Q19" s="2">
        <f t="shared" ref="Q19:Z19" si="6">SUM(Q15:Q18)</f>
        <v>32249</v>
      </c>
      <c r="R19" s="2">
        <f t="shared" si="6"/>
        <v>66333</v>
      </c>
      <c r="S19" s="2">
        <f t="shared" si="6"/>
        <v>8922</v>
      </c>
      <c r="T19" s="2">
        <f t="shared" si="6"/>
        <v>2405</v>
      </c>
      <c r="U19" s="2">
        <f t="shared" si="6"/>
        <v>4635</v>
      </c>
      <c r="V19" s="2">
        <f t="shared" si="6"/>
        <v>5035</v>
      </c>
      <c r="W19" s="2">
        <f t="shared" si="6"/>
        <v>21675</v>
      </c>
      <c r="X19" s="2">
        <f t="shared" si="6"/>
        <v>5230</v>
      </c>
      <c r="Y19" s="2">
        <f t="shared" si="6"/>
        <v>10039</v>
      </c>
      <c r="Z19" s="2">
        <f t="shared" si="6"/>
        <v>0</v>
      </c>
      <c r="AA19" s="1">
        <f t="shared" ref="AA19" si="7">Q19+S19+U19+W19+Y19</f>
        <v>77520</v>
      </c>
      <c r="AB19" s="14">
        <f t="shared" ref="AB19" si="8">R19+T19+V19+X19+Z19</f>
        <v>79003</v>
      </c>
      <c r="AC19" s="12">
        <f>AA19+AB19</f>
        <v>156523</v>
      </c>
      <c r="AE19" s="4" t="s">
        <v>16</v>
      </c>
      <c r="AF19" s="2">
        <f t="shared" ref="AF19:AO19" si="9">IFERROR(B19/Q19, "N.A.")</f>
        <v>3367.5899407733573</v>
      </c>
      <c r="AG19" s="2">
        <f t="shared" si="9"/>
        <v>5993.712692023576</v>
      </c>
      <c r="AH19" s="2">
        <f t="shared" si="9"/>
        <v>3211.1074871105134</v>
      </c>
      <c r="AI19" s="2">
        <f t="shared" si="9"/>
        <v>5522.9438669438669</v>
      </c>
      <c r="AJ19" s="2">
        <f t="shared" si="9"/>
        <v>7780.6796116504856</v>
      </c>
      <c r="AK19" s="2">
        <f t="shared" si="9"/>
        <v>5667.7451837140015</v>
      </c>
      <c r="AL19" s="2">
        <f t="shared" si="9"/>
        <v>2895.9098039215678</v>
      </c>
      <c r="AM19" s="2">
        <f t="shared" si="9"/>
        <v>3884.8489483747603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3045.4489680082561</v>
      </c>
      <c r="AQ19" s="16">
        <f t="shared" ref="AQ19" si="11">IFERROR(M19/AB19, "N.A.")</f>
        <v>5819.0003037859306</v>
      </c>
      <c r="AR19" s="12">
        <f t="shared" ref="AR19" si="12">IFERROR(N19/AC19, "N.A.")</f>
        <v>4445.3638442912534</v>
      </c>
    </row>
    <row r="20" spans="1:44" ht="15" customHeight="1" thickBot="1" x14ac:dyDescent="0.3">
      <c r="A20" s="5" t="s">
        <v>0</v>
      </c>
      <c r="B20" s="46">
        <f>B19+C19</f>
        <v>506182351.99999988</v>
      </c>
      <c r="C20" s="47"/>
      <c r="D20" s="46">
        <f>D19+E19</f>
        <v>41932181</v>
      </c>
      <c r="E20" s="47"/>
      <c r="F20" s="46">
        <f>F19+G19</f>
        <v>64600547</v>
      </c>
      <c r="G20" s="47"/>
      <c r="H20" s="46">
        <f>H19+I19</f>
        <v>83086604.999999985</v>
      </c>
      <c r="I20" s="47"/>
      <c r="J20" s="46">
        <f>J19+K19</f>
        <v>0</v>
      </c>
      <c r="K20" s="47"/>
      <c r="L20" s="46">
        <f>L19+M19</f>
        <v>695801684.99999988</v>
      </c>
      <c r="M20" s="50"/>
      <c r="N20" s="19">
        <f>B20+D20+F20+H20+J20</f>
        <v>695801684.99999988</v>
      </c>
      <c r="P20" s="5" t="s">
        <v>0</v>
      </c>
      <c r="Q20" s="46">
        <f>Q19+R19</f>
        <v>98582</v>
      </c>
      <c r="R20" s="47"/>
      <c r="S20" s="46">
        <f>S19+T19</f>
        <v>11327</v>
      </c>
      <c r="T20" s="47"/>
      <c r="U20" s="46">
        <f>U19+V19</f>
        <v>9670</v>
      </c>
      <c r="V20" s="47"/>
      <c r="W20" s="46">
        <f>W19+X19</f>
        <v>26905</v>
      </c>
      <c r="X20" s="47"/>
      <c r="Y20" s="46">
        <f>Y19+Z19</f>
        <v>10039</v>
      </c>
      <c r="Z20" s="47"/>
      <c r="AA20" s="46">
        <f>AA19+AB19</f>
        <v>156523</v>
      </c>
      <c r="AB20" s="47"/>
      <c r="AC20" s="20">
        <f>Q20+S20+U20+W20+Y20</f>
        <v>156523</v>
      </c>
      <c r="AE20" s="5" t="s">
        <v>0</v>
      </c>
      <c r="AF20" s="48">
        <f>IFERROR(B20/Q20,"N.A.")</f>
        <v>5134.6326104156933</v>
      </c>
      <c r="AG20" s="49"/>
      <c r="AH20" s="48">
        <f>IFERROR(D20/S20,"N.A.")</f>
        <v>3701.967069833142</v>
      </c>
      <c r="AI20" s="49"/>
      <c r="AJ20" s="48">
        <f>IFERROR(F20/U20,"N.A.")</f>
        <v>6680.5115822130301</v>
      </c>
      <c r="AK20" s="49"/>
      <c r="AL20" s="48">
        <f>IFERROR(H20/W20,"N.A.")</f>
        <v>3088.1473703772526</v>
      </c>
      <c r="AM20" s="49"/>
      <c r="AN20" s="48">
        <f>IFERROR(J20/Y20,"N.A.")</f>
        <v>0</v>
      </c>
      <c r="AO20" s="49"/>
      <c r="AP20" s="48">
        <f>IFERROR(L20/AA20,"N.A.")</f>
        <v>4445.3638442912534</v>
      </c>
      <c r="AQ20" s="49"/>
      <c r="AR20" s="17">
        <f>IFERROR(N20/AC20, "N.A.")</f>
        <v>4445.3638442912534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27195739.999999993</v>
      </c>
      <c r="C27" s="2"/>
      <c r="D27" s="2">
        <v>9448895</v>
      </c>
      <c r="E27" s="2"/>
      <c r="F27" s="2">
        <v>33412350.000000004</v>
      </c>
      <c r="G27" s="2"/>
      <c r="H27" s="2">
        <v>46107238.999999993</v>
      </c>
      <c r="I27" s="2"/>
      <c r="J27" s="2">
        <v>0</v>
      </c>
      <c r="K27" s="2"/>
      <c r="L27" s="1">
        <f t="shared" ref="L27:M30" si="13">B27+D27+F27+H27+J27</f>
        <v>116164224</v>
      </c>
      <c r="M27" s="14">
        <f t="shared" si="13"/>
        <v>0</v>
      </c>
      <c r="N27" s="12">
        <f>L27+M27</f>
        <v>116164224</v>
      </c>
      <c r="P27" s="3" t="s">
        <v>12</v>
      </c>
      <c r="Q27" s="2">
        <v>5836</v>
      </c>
      <c r="R27" s="2">
        <v>0</v>
      </c>
      <c r="S27" s="2">
        <v>2043</v>
      </c>
      <c r="T27" s="2">
        <v>0</v>
      </c>
      <c r="U27" s="2">
        <v>3788</v>
      </c>
      <c r="V27" s="2">
        <v>0</v>
      </c>
      <c r="W27" s="2">
        <v>7335</v>
      </c>
      <c r="X27" s="2">
        <v>0</v>
      </c>
      <c r="Y27" s="2">
        <v>1164</v>
      </c>
      <c r="Z27" s="2">
        <v>0</v>
      </c>
      <c r="AA27" s="1">
        <f t="shared" ref="AA27:AB30" si="14">Q27+S27+U27+W27+Y27</f>
        <v>20166</v>
      </c>
      <c r="AB27" s="14">
        <f t="shared" si="14"/>
        <v>0</v>
      </c>
      <c r="AC27" s="12">
        <f>AA27+AB27</f>
        <v>20166</v>
      </c>
      <c r="AE27" s="3" t="s">
        <v>12</v>
      </c>
      <c r="AF27" s="2">
        <f t="shared" ref="AF27:AR30" si="15">IFERROR(B27/Q27, "N.A.")</f>
        <v>4659.9965729952009</v>
      </c>
      <c r="AG27" s="2" t="str">
        <f t="shared" si="15"/>
        <v>N.A.</v>
      </c>
      <c r="AH27" s="2">
        <f t="shared" si="15"/>
        <v>4625.0097895252084</v>
      </c>
      <c r="AI27" s="2" t="str">
        <f t="shared" si="15"/>
        <v>N.A.</v>
      </c>
      <c r="AJ27" s="2">
        <f t="shared" si="15"/>
        <v>8820.5781414994726</v>
      </c>
      <c r="AK27" s="2" t="str">
        <f t="shared" si="15"/>
        <v>N.A.</v>
      </c>
      <c r="AL27" s="2">
        <f t="shared" si="15"/>
        <v>6285.9221540558956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5760.3998809878012</v>
      </c>
      <c r="AQ27" s="16" t="str">
        <f t="shared" si="15"/>
        <v>N.A.</v>
      </c>
      <c r="AR27" s="12">
        <f t="shared" si="15"/>
        <v>5760.3998809878012</v>
      </c>
    </row>
    <row r="28" spans="1:44" ht="15" customHeight="1" thickBot="1" x14ac:dyDescent="0.3">
      <c r="A28" s="3" t="s">
        <v>13</v>
      </c>
      <c r="B28" s="2">
        <v>1483000.0000000002</v>
      </c>
      <c r="C28" s="2">
        <v>394200.00000000006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1483000.0000000002</v>
      </c>
      <c r="M28" s="14">
        <f t="shared" si="13"/>
        <v>394200.00000000006</v>
      </c>
      <c r="N28" s="12">
        <f>L28+M28</f>
        <v>1877200.0000000002</v>
      </c>
      <c r="P28" s="3" t="s">
        <v>13</v>
      </c>
      <c r="Q28" s="2">
        <v>673</v>
      </c>
      <c r="R28" s="2">
        <v>117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673</v>
      </c>
      <c r="AB28" s="14">
        <f t="shared" si="14"/>
        <v>117</v>
      </c>
      <c r="AC28" s="12">
        <f>AA28+AB28</f>
        <v>790</v>
      </c>
      <c r="AE28" s="3" t="s">
        <v>13</v>
      </c>
      <c r="AF28" s="2">
        <f t="shared" si="15"/>
        <v>2203.5661218424966</v>
      </c>
      <c r="AG28" s="2">
        <f t="shared" si="15"/>
        <v>3369.2307692307695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2203.5661218424966</v>
      </c>
      <c r="AQ28" s="16">
        <f t="shared" si="15"/>
        <v>3369.2307692307695</v>
      </c>
      <c r="AR28" s="12">
        <f t="shared" si="15"/>
        <v>2376.2025316455697</v>
      </c>
    </row>
    <row r="29" spans="1:44" ht="15" customHeight="1" thickBot="1" x14ac:dyDescent="0.3">
      <c r="A29" s="3" t="s">
        <v>14</v>
      </c>
      <c r="B29" s="2">
        <v>50200468</v>
      </c>
      <c r="C29" s="2">
        <v>229194636.99999991</v>
      </c>
      <c r="D29" s="2">
        <v>12117996.000000002</v>
      </c>
      <c r="E29" s="2">
        <v>9286750</v>
      </c>
      <c r="F29" s="2"/>
      <c r="G29" s="2">
        <v>23314290</v>
      </c>
      <c r="H29" s="2"/>
      <c r="I29" s="2">
        <v>13070500.000000002</v>
      </c>
      <c r="J29" s="2">
        <v>0</v>
      </c>
      <c r="K29" s="2"/>
      <c r="L29" s="1">
        <f t="shared" si="13"/>
        <v>62318464</v>
      </c>
      <c r="M29" s="14">
        <f t="shared" si="13"/>
        <v>274866176.99999994</v>
      </c>
      <c r="N29" s="12">
        <f>L29+M29</f>
        <v>337184640.99999994</v>
      </c>
      <c r="P29" s="3" t="s">
        <v>14</v>
      </c>
      <c r="Q29" s="2">
        <v>12055</v>
      </c>
      <c r="R29" s="2">
        <v>39348</v>
      </c>
      <c r="S29" s="2">
        <v>3713</v>
      </c>
      <c r="T29" s="2">
        <v>1377</v>
      </c>
      <c r="U29" s="2">
        <v>0</v>
      </c>
      <c r="V29" s="2">
        <v>3089</v>
      </c>
      <c r="W29" s="2">
        <v>0</v>
      </c>
      <c r="X29" s="2">
        <v>3365</v>
      </c>
      <c r="Y29" s="2">
        <v>1561</v>
      </c>
      <c r="Z29" s="2">
        <v>0</v>
      </c>
      <c r="AA29" s="1">
        <f t="shared" si="14"/>
        <v>17329</v>
      </c>
      <c r="AB29" s="14">
        <f t="shared" si="14"/>
        <v>47179</v>
      </c>
      <c r="AC29" s="12">
        <f>AA29+AB29</f>
        <v>64508</v>
      </c>
      <c r="AE29" s="3" t="s">
        <v>14</v>
      </c>
      <c r="AF29" s="2">
        <f t="shared" si="15"/>
        <v>4164.2860223973457</v>
      </c>
      <c r="AG29" s="2">
        <f t="shared" si="15"/>
        <v>5824.810333434988</v>
      </c>
      <c r="AH29" s="2">
        <f t="shared" si="15"/>
        <v>3263.6671155399949</v>
      </c>
      <c r="AI29" s="2">
        <f t="shared" si="15"/>
        <v>6744.1902687000729</v>
      </c>
      <c r="AJ29" s="2" t="str">
        <f t="shared" si="15"/>
        <v>N.A.</v>
      </c>
      <c r="AK29" s="2">
        <f t="shared" si="15"/>
        <v>7547.5202330851407</v>
      </c>
      <c r="AL29" s="2" t="str">
        <f t="shared" si="15"/>
        <v>N.A.</v>
      </c>
      <c r="AM29" s="2">
        <f t="shared" si="15"/>
        <v>3884.2496285289753</v>
      </c>
      <c r="AN29" s="2">
        <f t="shared" si="15"/>
        <v>0</v>
      </c>
      <c r="AO29" s="2" t="str">
        <f t="shared" si="15"/>
        <v>N.A.</v>
      </c>
      <c r="AP29" s="15">
        <f t="shared" si="15"/>
        <v>3596.1950487621907</v>
      </c>
      <c r="AQ29" s="16">
        <f t="shared" si="15"/>
        <v>5826.02804213739</v>
      </c>
      <c r="AR29" s="12">
        <f t="shared" si="15"/>
        <v>5227.0205400880504</v>
      </c>
    </row>
    <row r="30" spans="1:44" ht="15" customHeight="1" thickBot="1" x14ac:dyDescent="0.3">
      <c r="A30" s="3" t="s">
        <v>15</v>
      </c>
      <c r="B30" s="2">
        <v>4831915</v>
      </c>
      <c r="C30" s="2">
        <v>3910359.9999999995</v>
      </c>
      <c r="D30" s="2">
        <v>3879108.0000000009</v>
      </c>
      <c r="E30" s="2">
        <v>3823130.0000000005</v>
      </c>
      <c r="F30" s="2"/>
      <c r="G30" s="2">
        <v>2069666.9999999995</v>
      </c>
      <c r="H30" s="2">
        <v>2133429</v>
      </c>
      <c r="I30" s="2"/>
      <c r="J30" s="2">
        <v>0</v>
      </c>
      <c r="K30" s="2"/>
      <c r="L30" s="1">
        <f t="shared" si="13"/>
        <v>10844452</v>
      </c>
      <c r="M30" s="14">
        <f t="shared" si="13"/>
        <v>9803157</v>
      </c>
      <c r="N30" s="12">
        <f>L30+M30</f>
        <v>20647609</v>
      </c>
      <c r="P30" s="3" t="s">
        <v>15</v>
      </c>
      <c r="Q30" s="2">
        <v>2129</v>
      </c>
      <c r="R30" s="2">
        <v>820</v>
      </c>
      <c r="S30" s="2">
        <v>1200</v>
      </c>
      <c r="T30" s="2">
        <v>956</v>
      </c>
      <c r="U30" s="2">
        <v>0</v>
      </c>
      <c r="V30" s="2">
        <v>996</v>
      </c>
      <c r="W30" s="2">
        <v>3767</v>
      </c>
      <c r="X30" s="2">
        <v>0</v>
      </c>
      <c r="Y30" s="2">
        <v>1161</v>
      </c>
      <c r="Z30" s="2">
        <v>0</v>
      </c>
      <c r="AA30" s="1">
        <f t="shared" si="14"/>
        <v>8257</v>
      </c>
      <c r="AB30" s="14">
        <f t="shared" si="14"/>
        <v>2772</v>
      </c>
      <c r="AC30" s="18">
        <f>AA30+AB30</f>
        <v>11029</v>
      </c>
      <c r="AE30" s="3" t="s">
        <v>15</v>
      </c>
      <c r="AF30" s="2">
        <f t="shared" si="15"/>
        <v>2269.5702207609206</v>
      </c>
      <c r="AG30" s="2">
        <f t="shared" si="15"/>
        <v>4768.7317073170725</v>
      </c>
      <c r="AH30" s="2">
        <f t="shared" si="15"/>
        <v>3232.5900000000006</v>
      </c>
      <c r="AI30" s="2">
        <f t="shared" si="15"/>
        <v>3999.0899581589965</v>
      </c>
      <c r="AJ30" s="2" t="str">
        <f t="shared" si="15"/>
        <v>N.A.</v>
      </c>
      <c r="AK30" s="2">
        <f t="shared" si="15"/>
        <v>2077.9789156626503</v>
      </c>
      <c r="AL30" s="2">
        <f t="shared" si="15"/>
        <v>566.3469604459782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1313.3646602882402</v>
      </c>
      <c r="AQ30" s="16">
        <f t="shared" si="15"/>
        <v>3536.492424242424</v>
      </c>
      <c r="AR30" s="12">
        <f t="shared" si="15"/>
        <v>1872.1197751382717</v>
      </c>
    </row>
    <row r="31" spans="1:44" ht="15" customHeight="1" thickBot="1" x14ac:dyDescent="0.3">
      <c r="A31" s="4" t="s">
        <v>16</v>
      </c>
      <c r="B31" s="2">
        <f t="shared" ref="B31:K31" si="16">SUM(B27:B30)</f>
        <v>83711123</v>
      </c>
      <c r="C31" s="2">
        <f t="shared" si="16"/>
        <v>233499196.99999991</v>
      </c>
      <c r="D31" s="2">
        <f t="shared" si="16"/>
        <v>25445999</v>
      </c>
      <c r="E31" s="2">
        <f t="shared" si="16"/>
        <v>13109880</v>
      </c>
      <c r="F31" s="2">
        <f t="shared" si="16"/>
        <v>33412350.000000004</v>
      </c>
      <c r="G31" s="2">
        <f t="shared" si="16"/>
        <v>25383957</v>
      </c>
      <c r="H31" s="2">
        <f t="shared" si="16"/>
        <v>48240667.999999993</v>
      </c>
      <c r="I31" s="2">
        <f t="shared" si="16"/>
        <v>13070500.000000002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190810140</v>
      </c>
      <c r="M31" s="14">
        <f t="shared" ref="M31" si="18">C31+E31+G31+I31+K31</f>
        <v>285063533.99999988</v>
      </c>
      <c r="N31" s="18">
        <f>L31+M31</f>
        <v>475873673.99999988</v>
      </c>
      <c r="P31" s="4" t="s">
        <v>16</v>
      </c>
      <c r="Q31" s="2">
        <f t="shared" ref="Q31:Z31" si="19">SUM(Q27:Q30)</f>
        <v>20693</v>
      </c>
      <c r="R31" s="2">
        <f t="shared" si="19"/>
        <v>40285</v>
      </c>
      <c r="S31" s="2">
        <f t="shared" si="19"/>
        <v>6956</v>
      </c>
      <c r="T31" s="2">
        <f t="shared" si="19"/>
        <v>2333</v>
      </c>
      <c r="U31" s="2">
        <f t="shared" si="19"/>
        <v>3788</v>
      </c>
      <c r="V31" s="2">
        <f t="shared" si="19"/>
        <v>4085</v>
      </c>
      <c r="W31" s="2">
        <f t="shared" si="19"/>
        <v>11102</v>
      </c>
      <c r="X31" s="2">
        <f t="shared" si="19"/>
        <v>3365</v>
      </c>
      <c r="Y31" s="2">
        <f t="shared" si="19"/>
        <v>3886</v>
      </c>
      <c r="Z31" s="2">
        <f t="shared" si="19"/>
        <v>0</v>
      </c>
      <c r="AA31" s="1">
        <f t="shared" ref="AA31" si="20">Q31+S31+U31+W31+Y31</f>
        <v>46425</v>
      </c>
      <c r="AB31" s="14">
        <f t="shared" ref="AB31" si="21">R31+T31+V31+X31+Z31</f>
        <v>50068</v>
      </c>
      <c r="AC31" s="12">
        <f>AA31+AB31</f>
        <v>96493</v>
      </c>
      <c r="AE31" s="4" t="s">
        <v>16</v>
      </c>
      <c r="AF31" s="2">
        <f t="shared" ref="AF31:AO31" si="22">IFERROR(B31/Q31, "N.A.")</f>
        <v>4045.3836079833759</v>
      </c>
      <c r="AG31" s="2">
        <f t="shared" si="22"/>
        <v>5796.1821273426813</v>
      </c>
      <c r="AH31" s="2">
        <f t="shared" si="22"/>
        <v>3658.1367165037377</v>
      </c>
      <c r="AI31" s="2">
        <f t="shared" si="22"/>
        <v>5619.3227603943424</v>
      </c>
      <c r="AJ31" s="2">
        <f t="shared" si="22"/>
        <v>8820.5781414994726</v>
      </c>
      <c r="AK31" s="2">
        <f t="shared" si="22"/>
        <v>6213.9429620563033</v>
      </c>
      <c r="AL31" s="2">
        <f t="shared" si="22"/>
        <v>4345.2232030264813</v>
      </c>
      <c r="AM31" s="2">
        <f t="shared" si="22"/>
        <v>3884.2496285289753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4110.0730210016154</v>
      </c>
      <c r="AQ31" s="16">
        <f t="shared" ref="AQ31" si="24">IFERROR(M31/AB31, "N.A.")</f>
        <v>5693.5274826236291</v>
      </c>
      <c r="AR31" s="12">
        <f t="shared" ref="AR31" si="25">IFERROR(N31/AC31, "N.A.")</f>
        <v>4931.691148580725</v>
      </c>
    </row>
    <row r="32" spans="1:44" ht="15" customHeight="1" thickBot="1" x14ac:dyDescent="0.3">
      <c r="A32" s="5" t="s">
        <v>0</v>
      </c>
      <c r="B32" s="46">
        <f>B31+C31</f>
        <v>317210319.99999988</v>
      </c>
      <c r="C32" s="47"/>
      <c r="D32" s="46">
        <f>D31+E31</f>
        <v>38555879</v>
      </c>
      <c r="E32" s="47"/>
      <c r="F32" s="46">
        <f>F31+G31</f>
        <v>58796307</v>
      </c>
      <c r="G32" s="47"/>
      <c r="H32" s="46">
        <f>H31+I31</f>
        <v>61311167.999999993</v>
      </c>
      <c r="I32" s="47"/>
      <c r="J32" s="46">
        <f>J31+K31</f>
        <v>0</v>
      </c>
      <c r="K32" s="47"/>
      <c r="L32" s="46">
        <f>L31+M31</f>
        <v>475873673.99999988</v>
      </c>
      <c r="M32" s="50"/>
      <c r="N32" s="19">
        <f>B32+D32+F32+H32+J32</f>
        <v>475873673.99999988</v>
      </c>
      <c r="P32" s="5" t="s">
        <v>0</v>
      </c>
      <c r="Q32" s="46">
        <f>Q31+R31</f>
        <v>60978</v>
      </c>
      <c r="R32" s="47"/>
      <c r="S32" s="46">
        <f>S31+T31</f>
        <v>9289</v>
      </c>
      <c r="T32" s="47"/>
      <c r="U32" s="46">
        <f>U31+V31</f>
        <v>7873</v>
      </c>
      <c r="V32" s="47"/>
      <c r="W32" s="46">
        <f>W31+X31</f>
        <v>14467</v>
      </c>
      <c r="X32" s="47"/>
      <c r="Y32" s="46">
        <f>Y31+Z31</f>
        <v>3886</v>
      </c>
      <c r="Z32" s="47"/>
      <c r="AA32" s="46">
        <f>AA31+AB31</f>
        <v>96493</v>
      </c>
      <c r="AB32" s="47"/>
      <c r="AC32" s="20">
        <f>Q32+S32+U32+W32+Y32</f>
        <v>96493</v>
      </c>
      <c r="AE32" s="5" t="s">
        <v>0</v>
      </c>
      <c r="AF32" s="48">
        <f>IFERROR(B32/Q32,"N.A.")</f>
        <v>5202.0453278231471</v>
      </c>
      <c r="AG32" s="49"/>
      <c r="AH32" s="48">
        <f>IFERROR(D32/S32,"N.A.")</f>
        <v>4150.7028743675319</v>
      </c>
      <c r="AI32" s="49"/>
      <c r="AJ32" s="48">
        <f>IFERROR(F32/U32,"N.A.")</f>
        <v>7468.094373174139</v>
      </c>
      <c r="AK32" s="49"/>
      <c r="AL32" s="48">
        <f>IFERROR(H32/W32,"N.A.")</f>
        <v>4238.0015207022871</v>
      </c>
      <c r="AM32" s="49"/>
      <c r="AN32" s="48">
        <f>IFERROR(J32/Y32,"N.A.")</f>
        <v>0</v>
      </c>
      <c r="AO32" s="49"/>
      <c r="AP32" s="48">
        <f>IFERROR(L32/AA32,"N.A.")</f>
        <v>4931.691148580725</v>
      </c>
      <c r="AQ32" s="49"/>
      <c r="AR32" s="17">
        <f>IFERROR(N32/AC32, "N.A.")</f>
        <v>4931.691148580725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2744361</v>
      </c>
      <c r="C39" s="2"/>
      <c r="D39" s="2">
        <v>1298600</v>
      </c>
      <c r="E39" s="2"/>
      <c r="F39" s="2">
        <v>2651099.9999999995</v>
      </c>
      <c r="G39" s="2"/>
      <c r="H39" s="2">
        <v>14509081</v>
      </c>
      <c r="I39" s="2"/>
      <c r="J39" s="2">
        <v>0</v>
      </c>
      <c r="K39" s="2"/>
      <c r="L39" s="1">
        <f t="shared" ref="L39:M42" si="26">B39+D39+F39+H39+J39</f>
        <v>21203142</v>
      </c>
      <c r="M39" s="14">
        <f t="shared" si="26"/>
        <v>0</v>
      </c>
      <c r="N39" s="12">
        <f>L39+M39</f>
        <v>21203142</v>
      </c>
      <c r="P39" s="3" t="s">
        <v>12</v>
      </c>
      <c r="Q39" s="2">
        <v>1616</v>
      </c>
      <c r="R39" s="2">
        <v>0</v>
      </c>
      <c r="S39" s="2">
        <v>302</v>
      </c>
      <c r="T39" s="2">
        <v>0</v>
      </c>
      <c r="U39" s="2">
        <v>847</v>
      </c>
      <c r="V39" s="2">
        <v>0</v>
      </c>
      <c r="W39" s="2">
        <v>10347</v>
      </c>
      <c r="X39" s="2">
        <v>0</v>
      </c>
      <c r="Y39" s="2">
        <v>3186</v>
      </c>
      <c r="Z39" s="2">
        <v>0</v>
      </c>
      <c r="AA39" s="1">
        <f t="shared" ref="AA39:AB42" si="27">Q39+S39+U39+W39+Y39</f>
        <v>16298</v>
      </c>
      <c r="AB39" s="14">
        <f t="shared" si="27"/>
        <v>0</v>
      </c>
      <c r="AC39" s="12">
        <f>AA39+AB39</f>
        <v>16298</v>
      </c>
      <c r="AE39" s="3" t="s">
        <v>12</v>
      </c>
      <c r="AF39" s="2">
        <f t="shared" ref="AF39:AR42" si="28">IFERROR(B39/Q39, "N.A.")</f>
        <v>1698.2431930693069</v>
      </c>
      <c r="AG39" s="2" t="str">
        <f t="shared" si="28"/>
        <v>N.A.</v>
      </c>
      <c r="AH39" s="2">
        <f t="shared" si="28"/>
        <v>4300</v>
      </c>
      <c r="AI39" s="2" t="str">
        <f t="shared" si="28"/>
        <v>N.A.</v>
      </c>
      <c r="AJ39" s="2">
        <f t="shared" si="28"/>
        <v>3129.9881936245565</v>
      </c>
      <c r="AK39" s="2" t="str">
        <f t="shared" si="28"/>
        <v>N.A.</v>
      </c>
      <c r="AL39" s="2">
        <f t="shared" si="28"/>
        <v>1402.2500241615928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1300.9658853847097</v>
      </c>
      <c r="AQ39" s="16" t="str">
        <f t="shared" si="28"/>
        <v>N.A.</v>
      </c>
      <c r="AR39" s="12">
        <f t="shared" si="28"/>
        <v>1300.9658853847097</v>
      </c>
    </row>
    <row r="40" spans="1:44" ht="15" customHeight="1" thickBot="1" x14ac:dyDescent="0.3">
      <c r="A40" s="3" t="s">
        <v>13</v>
      </c>
      <c r="B40" s="2">
        <v>7389449</v>
      </c>
      <c r="C40" s="2">
        <v>1222489.9999999998</v>
      </c>
      <c r="D40" s="2">
        <v>476010</v>
      </c>
      <c r="E40" s="2"/>
      <c r="F40" s="2"/>
      <c r="G40" s="2"/>
      <c r="H40" s="2"/>
      <c r="I40" s="2"/>
      <c r="J40" s="2"/>
      <c r="K40" s="2"/>
      <c r="L40" s="1">
        <f t="shared" si="26"/>
        <v>7865459</v>
      </c>
      <c r="M40" s="14">
        <f t="shared" si="26"/>
        <v>1222489.9999999998</v>
      </c>
      <c r="N40" s="12">
        <f>L40+M40</f>
        <v>9087949</v>
      </c>
      <c r="P40" s="3" t="s">
        <v>13</v>
      </c>
      <c r="Q40" s="2">
        <v>4181</v>
      </c>
      <c r="R40" s="2">
        <v>590</v>
      </c>
      <c r="S40" s="2">
        <v>423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4604</v>
      </c>
      <c r="AB40" s="14">
        <f t="shared" si="27"/>
        <v>590</v>
      </c>
      <c r="AC40" s="12">
        <f>AA40+AB40</f>
        <v>5194</v>
      </c>
      <c r="AE40" s="3" t="s">
        <v>13</v>
      </c>
      <c r="AF40" s="2">
        <f t="shared" si="28"/>
        <v>1767.3879454675914</v>
      </c>
      <c r="AG40" s="2">
        <f t="shared" si="28"/>
        <v>2072.0169491525421</v>
      </c>
      <c r="AH40" s="2">
        <f t="shared" si="28"/>
        <v>1125.3191489361702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1708.396828844483</v>
      </c>
      <c r="AQ40" s="16">
        <f t="shared" si="28"/>
        <v>2072.0169491525421</v>
      </c>
      <c r="AR40" s="12">
        <f t="shared" si="28"/>
        <v>1749.7013862148633</v>
      </c>
    </row>
    <row r="41" spans="1:44" ht="15" customHeight="1" thickBot="1" x14ac:dyDescent="0.3">
      <c r="A41" s="3" t="s">
        <v>14</v>
      </c>
      <c r="B41" s="2">
        <v>14372725</v>
      </c>
      <c r="C41" s="2">
        <v>162648556.99999997</v>
      </c>
      <c r="D41" s="2">
        <v>1428892</v>
      </c>
      <c r="E41" s="2">
        <v>172800</v>
      </c>
      <c r="F41" s="2"/>
      <c r="G41" s="2">
        <v>2795000</v>
      </c>
      <c r="H41" s="2"/>
      <c r="I41" s="2">
        <v>7247260</v>
      </c>
      <c r="J41" s="2">
        <v>0</v>
      </c>
      <c r="K41" s="2"/>
      <c r="L41" s="1">
        <f t="shared" si="26"/>
        <v>15801617</v>
      </c>
      <c r="M41" s="14">
        <f t="shared" si="26"/>
        <v>172863616.99999997</v>
      </c>
      <c r="N41" s="12">
        <f>L41+M41</f>
        <v>188665233.99999997</v>
      </c>
      <c r="P41" s="3" t="s">
        <v>14</v>
      </c>
      <c r="Q41" s="2">
        <v>5601</v>
      </c>
      <c r="R41" s="2">
        <v>25388</v>
      </c>
      <c r="S41" s="2">
        <v>1241</v>
      </c>
      <c r="T41" s="2">
        <v>72</v>
      </c>
      <c r="U41" s="2">
        <v>0</v>
      </c>
      <c r="V41" s="2">
        <v>627</v>
      </c>
      <c r="W41" s="2">
        <v>0</v>
      </c>
      <c r="X41" s="2">
        <v>1865</v>
      </c>
      <c r="Y41" s="2">
        <v>2320</v>
      </c>
      <c r="Z41" s="2">
        <v>0</v>
      </c>
      <c r="AA41" s="1">
        <f t="shared" si="27"/>
        <v>9162</v>
      </c>
      <c r="AB41" s="14">
        <f t="shared" si="27"/>
        <v>27952</v>
      </c>
      <c r="AC41" s="12">
        <f>AA41+AB41</f>
        <v>37114</v>
      </c>
      <c r="AE41" s="3" t="s">
        <v>14</v>
      </c>
      <c r="AF41" s="2">
        <f t="shared" si="28"/>
        <v>2566.0998036064989</v>
      </c>
      <c r="AG41" s="2">
        <f t="shared" si="28"/>
        <v>6406.5131952103347</v>
      </c>
      <c r="AH41" s="2">
        <f t="shared" si="28"/>
        <v>1151.4037066881547</v>
      </c>
      <c r="AI41" s="2">
        <f t="shared" si="28"/>
        <v>2400</v>
      </c>
      <c r="AJ41" s="2" t="str">
        <f t="shared" si="28"/>
        <v>N.A.</v>
      </c>
      <c r="AK41" s="2">
        <f t="shared" si="28"/>
        <v>4457.7352472089315</v>
      </c>
      <c r="AL41" s="2" t="str">
        <f t="shared" si="28"/>
        <v>N.A.</v>
      </c>
      <c r="AM41" s="2">
        <f t="shared" si="28"/>
        <v>3885.9302949061662</v>
      </c>
      <c r="AN41" s="2">
        <f t="shared" si="28"/>
        <v>0</v>
      </c>
      <c r="AO41" s="2" t="str">
        <f t="shared" si="28"/>
        <v>N.A.</v>
      </c>
      <c r="AP41" s="15">
        <f t="shared" si="28"/>
        <v>1724.6907880375463</v>
      </c>
      <c r="AQ41" s="16">
        <f t="shared" si="28"/>
        <v>6184.3022681740113</v>
      </c>
      <c r="AR41" s="12">
        <f t="shared" si="28"/>
        <v>5083.398016920838</v>
      </c>
    </row>
    <row r="42" spans="1:44" ht="15" customHeight="1" thickBot="1" x14ac:dyDescent="0.3">
      <c r="A42" s="3" t="s">
        <v>15</v>
      </c>
      <c r="B42" s="2">
        <v>383750.00000000006</v>
      </c>
      <c r="C42" s="2">
        <v>210700</v>
      </c>
      <c r="D42" s="2"/>
      <c r="E42" s="2"/>
      <c r="F42" s="2"/>
      <c r="G42" s="2">
        <v>358140</v>
      </c>
      <c r="H42" s="2">
        <v>19096</v>
      </c>
      <c r="I42" s="2"/>
      <c r="J42" s="2">
        <v>0</v>
      </c>
      <c r="K42" s="2"/>
      <c r="L42" s="1">
        <f t="shared" si="26"/>
        <v>402846.00000000006</v>
      </c>
      <c r="M42" s="14">
        <f t="shared" si="26"/>
        <v>568840</v>
      </c>
      <c r="N42" s="12">
        <f>L42+M42</f>
        <v>971686</v>
      </c>
      <c r="P42" s="3" t="s">
        <v>15</v>
      </c>
      <c r="Q42" s="2">
        <v>158</v>
      </c>
      <c r="R42" s="2">
        <v>70</v>
      </c>
      <c r="S42" s="2">
        <v>0</v>
      </c>
      <c r="T42" s="2">
        <v>0</v>
      </c>
      <c r="U42" s="2">
        <v>0</v>
      </c>
      <c r="V42" s="2">
        <v>323</v>
      </c>
      <c r="W42" s="2">
        <v>226</v>
      </c>
      <c r="X42" s="2">
        <v>0</v>
      </c>
      <c r="Y42" s="2">
        <v>647</v>
      </c>
      <c r="Z42" s="2">
        <v>0</v>
      </c>
      <c r="AA42" s="1">
        <f t="shared" si="27"/>
        <v>1031</v>
      </c>
      <c r="AB42" s="14">
        <f t="shared" si="27"/>
        <v>393</v>
      </c>
      <c r="AC42" s="12">
        <f>AA42+AB42</f>
        <v>1424</v>
      </c>
      <c r="AE42" s="3" t="s">
        <v>15</v>
      </c>
      <c r="AF42" s="2">
        <f t="shared" si="28"/>
        <v>2428.7974683544307</v>
      </c>
      <c r="AG42" s="2">
        <f t="shared" si="28"/>
        <v>3010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1108.7925696594427</v>
      </c>
      <c r="AL42" s="2">
        <f t="shared" si="28"/>
        <v>84.495575221238937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390.73326867119306</v>
      </c>
      <c r="AQ42" s="16">
        <f t="shared" si="28"/>
        <v>1447.4300254452926</v>
      </c>
      <c r="AR42" s="12">
        <f t="shared" si="28"/>
        <v>682.36376404494376</v>
      </c>
    </row>
    <row r="43" spans="1:44" ht="15" customHeight="1" thickBot="1" x14ac:dyDescent="0.3">
      <c r="A43" s="4" t="s">
        <v>16</v>
      </c>
      <c r="B43" s="2">
        <f t="shared" ref="B43:K43" si="29">SUM(B39:B42)</f>
        <v>24890285</v>
      </c>
      <c r="C43" s="2">
        <f t="shared" si="29"/>
        <v>164081746.99999997</v>
      </c>
      <c r="D43" s="2">
        <f t="shared" si="29"/>
        <v>3203502</v>
      </c>
      <c r="E43" s="2">
        <f t="shared" si="29"/>
        <v>172800</v>
      </c>
      <c r="F43" s="2">
        <f t="shared" si="29"/>
        <v>2651099.9999999995</v>
      </c>
      <c r="G43" s="2">
        <f t="shared" si="29"/>
        <v>3153140</v>
      </c>
      <c r="H43" s="2">
        <f t="shared" si="29"/>
        <v>14528177</v>
      </c>
      <c r="I43" s="2">
        <f t="shared" si="29"/>
        <v>7247260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45273064</v>
      </c>
      <c r="M43" s="14">
        <f t="shared" ref="M43" si="31">C43+E43+G43+I43+K43</f>
        <v>174654946.99999997</v>
      </c>
      <c r="N43" s="18">
        <f>L43+M43</f>
        <v>219928010.99999997</v>
      </c>
      <c r="P43" s="4" t="s">
        <v>16</v>
      </c>
      <c r="Q43" s="2">
        <f t="shared" ref="Q43:Z43" si="32">SUM(Q39:Q42)</f>
        <v>11556</v>
      </c>
      <c r="R43" s="2">
        <f t="shared" si="32"/>
        <v>26048</v>
      </c>
      <c r="S43" s="2">
        <f t="shared" si="32"/>
        <v>1966</v>
      </c>
      <c r="T43" s="2">
        <f t="shared" si="32"/>
        <v>72</v>
      </c>
      <c r="U43" s="2">
        <f t="shared" si="32"/>
        <v>847</v>
      </c>
      <c r="V43" s="2">
        <f t="shared" si="32"/>
        <v>950</v>
      </c>
      <c r="W43" s="2">
        <f t="shared" si="32"/>
        <v>10573</v>
      </c>
      <c r="X43" s="2">
        <f t="shared" si="32"/>
        <v>1865</v>
      </c>
      <c r="Y43" s="2">
        <f t="shared" si="32"/>
        <v>6153</v>
      </c>
      <c r="Z43" s="2">
        <f t="shared" si="32"/>
        <v>0</v>
      </c>
      <c r="AA43" s="1">
        <f t="shared" ref="AA43" si="33">Q43+S43+U43+W43+Y43</f>
        <v>31095</v>
      </c>
      <c r="AB43" s="14">
        <f t="shared" ref="AB43" si="34">R43+T43+V43+X43+Z43</f>
        <v>28935</v>
      </c>
      <c r="AC43" s="18">
        <f>AA43+AB43</f>
        <v>60030</v>
      </c>
      <c r="AE43" s="4" t="s">
        <v>16</v>
      </c>
      <c r="AF43" s="2">
        <f t="shared" ref="AF43:AO43" si="35">IFERROR(B43/Q43, "N.A.")</f>
        <v>2153.8841294565595</v>
      </c>
      <c r="AG43" s="2">
        <f t="shared" si="35"/>
        <v>6299.2071176289919</v>
      </c>
      <c r="AH43" s="2">
        <f t="shared" si="35"/>
        <v>1629.4516785350966</v>
      </c>
      <c r="AI43" s="2">
        <f t="shared" si="35"/>
        <v>2400</v>
      </c>
      <c r="AJ43" s="2">
        <f t="shared" si="35"/>
        <v>3129.9881936245565</v>
      </c>
      <c r="AK43" s="2">
        <f t="shared" si="35"/>
        <v>3319.0947368421052</v>
      </c>
      <c r="AL43" s="2">
        <f t="shared" si="35"/>
        <v>1374.0827579684101</v>
      </c>
      <c r="AM43" s="2">
        <f t="shared" si="35"/>
        <v>3885.9302949061662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1455.9596076539638</v>
      </c>
      <c r="AQ43" s="16">
        <f t="shared" ref="AQ43" si="37">IFERROR(M43/AB43, "N.A.")</f>
        <v>6036.1135994470351</v>
      </c>
      <c r="AR43" s="12">
        <f t="shared" ref="AR43" si="38">IFERROR(N43/AC43, "N.A.")</f>
        <v>3663.6350324837576</v>
      </c>
    </row>
    <row r="44" spans="1:44" ht="15" customHeight="1" thickBot="1" x14ac:dyDescent="0.3">
      <c r="A44" s="5" t="s">
        <v>0</v>
      </c>
      <c r="B44" s="46">
        <f>B43+C43</f>
        <v>188972031.99999997</v>
      </c>
      <c r="C44" s="47"/>
      <c r="D44" s="46">
        <f>D43+E43</f>
        <v>3376302</v>
      </c>
      <c r="E44" s="47"/>
      <c r="F44" s="46">
        <f>F43+G43</f>
        <v>5804240</v>
      </c>
      <c r="G44" s="47"/>
      <c r="H44" s="46">
        <f>H43+I43</f>
        <v>21775437</v>
      </c>
      <c r="I44" s="47"/>
      <c r="J44" s="46">
        <f>J43+K43</f>
        <v>0</v>
      </c>
      <c r="K44" s="47"/>
      <c r="L44" s="46">
        <f>L43+M43</f>
        <v>219928010.99999997</v>
      </c>
      <c r="M44" s="50"/>
      <c r="N44" s="19">
        <f>B44+D44+F44+H44+J44</f>
        <v>219928010.99999997</v>
      </c>
      <c r="P44" s="5" t="s">
        <v>0</v>
      </c>
      <c r="Q44" s="46">
        <f>Q43+R43</f>
        <v>37604</v>
      </c>
      <c r="R44" s="47"/>
      <c r="S44" s="46">
        <f>S43+T43</f>
        <v>2038</v>
      </c>
      <c r="T44" s="47"/>
      <c r="U44" s="46">
        <f>U43+V43</f>
        <v>1797</v>
      </c>
      <c r="V44" s="47"/>
      <c r="W44" s="46">
        <f>W43+X43</f>
        <v>12438</v>
      </c>
      <c r="X44" s="47"/>
      <c r="Y44" s="46">
        <f>Y43+Z43</f>
        <v>6153</v>
      </c>
      <c r="Z44" s="47"/>
      <c r="AA44" s="46">
        <f>AA43+AB43</f>
        <v>60030</v>
      </c>
      <c r="AB44" s="50"/>
      <c r="AC44" s="19">
        <f>Q44+S44+U44+W44+Y44</f>
        <v>60030</v>
      </c>
      <c r="AE44" s="5" t="s">
        <v>0</v>
      </c>
      <c r="AF44" s="48">
        <f>IFERROR(B44/Q44,"N.A.")</f>
        <v>5025.3173066695026</v>
      </c>
      <c r="AG44" s="49"/>
      <c r="AH44" s="48">
        <f>IFERROR(D44/S44,"N.A.")</f>
        <v>1656.6741903827281</v>
      </c>
      <c r="AI44" s="49"/>
      <c r="AJ44" s="48">
        <f>IFERROR(F44/U44,"N.A.")</f>
        <v>3229.9610461880911</v>
      </c>
      <c r="AK44" s="49"/>
      <c r="AL44" s="48">
        <f>IFERROR(H44/W44,"N.A.")</f>
        <v>1750.7185238784371</v>
      </c>
      <c r="AM44" s="49"/>
      <c r="AN44" s="48">
        <f>IFERROR(J44/Y44,"N.A.")</f>
        <v>0</v>
      </c>
      <c r="AO44" s="49"/>
      <c r="AP44" s="48">
        <f>IFERROR(L44/AA44,"N.A.")</f>
        <v>3663.6350324837576</v>
      </c>
      <c r="AQ44" s="49"/>
      <c r="AR44" s="17">
        <f>IFERROR(N44/AC44, "N.A.")</f>
        <v>3663.6350324837576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108945162.99999991</v>
      </c>
      <c r="C15" s="2"/>
      <c r="D15" s="2">
        <v>43145743</v>
      </c>
      <c r="E15" s="2"/>
      <c r="F15" s="2">
        <v>54551896.00000003</v>
      </c>
      <c r="G15" s="2"/>
      <c r="H15" s="2">
        <v>127333167.99999993</v>
      </c>
      <c r="I15" s="2"/>
      <c r="J15" s="2">
        <v>0</v>
      </c>
      <c r="K15" s="2"/>
      <c r="L15" s="1">
        <f t="shared" ref="L15:M18" si="0">B15+D15+F15+H15+J15</f>
        <v>333975969.99999988</v>
      </c>
      <c r="M15" s="14">
        <f t="shared" si="0"/>
        <v>0</v>
      </c>
      <c r="N15" s="12">
        <f>L15+M15</f>
        <v>333975969.99999988</v>
      </c>
      <c r="P15" s="3" t="s">
        <v>12</v>
      </c>
      <c r="Q15" s="2">
        <v>19643</v>
      </c>
      <c r="R15" s="2">
        <v>0</v>
      </c>
      <c r="S15" s="2">
        <v>6934</v>
      </c>
      <c r="T15" s="2">
        <v>0</v>
      </c>
      <c r="U15" s="2">
        <v>6566</v>
      </c>
      <c r="V15" s="2">
        <v>0</v>
      </c>
      <c r="W15" s="2">
        <v>31125</v>
      </c>
      <c r="X15" s="2">
        <v>0</v>
      </c>
      <c r="Y15" s="2">
        <v>3233</v>
      </c>
      <c r="Z15" s="2">
        <v>0</v>
      </c>
      <c r="AA15" s="1">
        <f t="shared" ref="AA15:AB18" si="1">Q15+S15+U15+W15+Y15</f>
        <v>67501</v>
      </c>
      <c r="AB15" s="14">
        <f t="shared" si="1"/>
        <v>0</v>
      </c>
      <c r="AC15" s="12">
        <f>AA15+AB15</f>
        <v>67501</v>
      </c>
      <c r="AE15" s="3" t="s">
        <v>12</v>
      </c>
      <c r="AF15" s="2">
        <f t="shared" ref="AF15:AR18" si="2">IFERROR(B15/Q15, "N.A.")</f>
        <v>5546.258870844571</v>
      </c>
      <c r="AG15" s="2" t="str">
        <f t="shared" si="2"/>
        <v>N.A.</v>
      </c>
      <c r="AH15" s="2">
        <f t="shared" si="2"/>
        <v>6222.3453994808187</v>
      </c>
      <c r="AI15" s="2" t="str">
        <f t="shared" si="2"/>
        <v>N.A.</v>
      </c>
      <c r="AJ15" s="2">
        <f t="shared" si="2"/>
        <v>8308.2388059701534</v>
      </c>
      <c r="AK15" s="2" t="str">
        <f t="shared" si="2"/>
        <v>N.A.</v>
      </c>
      <c r="AL15" s="2">
        <f t="shared" si="2"/>
        <v>4091.025477911644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4947.7188486096484</v>
      </c>
      <c r="AQ15" s="16" t="str">
        <f t="shared" si="2"/>
        <v>N.A.</v>
      </c>
      <c r="AR15" s="12">
        <f t="shared" si="2"/>
        <v>4947.7188486096484</v>
      </c>
    </row>
    <row r="16" spans="1:44" ht="15" customHeight="1" thickBot="1" x14ac:dyDescent="0.3">
      <c r="A16" s="3" t="s">
        <v>13</v>
      </c>
      <c r="B16" s="2">
        <v>35351465.999999993</v>
      </c>
      <c r="C16" s="2">
        <v>2421335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35351465.999999993</v>
      </c>
      <c r="M16" s="14">
        <f t="shared" si="0"/>
        <v>2421335</v>
      </c>
      <c r="N16" s="12">
        <f>L16+M16</f>
        <v>37772800.999999993</v>
      </c>
      <c r="P16" s="3" t="s">
        <v>13</v>
      </c>
      <c r="Q16" s="2">
        <v>11000</v>
      </c>
      <c r="R16" s="2">
        <v>669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11000</v>
      </c>
      <c r="AB16" s="14">
        <f t="shared" si="1"/>
        <v>669</v>
      </c>
      <c r="AC16" s="12">
        <f>AA16+AB16</f>
        <v>11669</v>
      </c>
      <c r="AE16" s="3" t="s">
        <v>13</v>
      </c>
      <c r="AF16" s="2">
        <f t="shared" si="2"/>
        <v>3213.7696363636355</v>
      </c>
      <c r="AG16" s="2">
        <f t="shared" si="2"/>
        <v>3619.3348281016442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3213.7696363636355</v>
      </c>
      <c r="AQ16" s="16">
        <f t="shared" si="2"/>
        <v>3619.3348281016442</v>
      </c>
      <c r="AR16" s="12">
        <f t="shared" si="2"/>
        <v>3237.021252892278</v>
      </c>
    </row>
    <row r="17" spans="1:44" ht="15" customHeight="1" thickBot="1" x14ac:dyDescent="0.3">
      <c r="A17" s="3" t="s">
        <v>14</v>
      </c>
      <c r="B17" s="2">
        <v>230494247.99999997</v>
      </c>
      <c r="C17" s="2">
        <v>995574546.00000083</v>
      </c>
      <c r="D17" s="2">
        <v>106763309.99999999</v>
      </c>
      <c r="E17" s="2">
        <v>37259970.000000007</v>
      </c>
      <c r="F17" s="2"/>
      <c r="G17" s="2">
        <v>164050190.00000003</v>
      </c>
      <c r="H17" s="2"/>
      <c r="I17" s="2">
        <v>81876084.000000015</v>
      </c>
      <c r="J17" s="2">
        <v>0</v>
      </c>
      <c r="K17" s="2"/>
      <c r="L17" s="1">
        <f t="shared" si="0"/>
        <v>337257557.99999994</v>
      </c>
      <c r="M17" s="14">
        <f t="shared" si="0"/>
        <v>1278760790.000001</v>
      </c>
      <c r="N17" s="12">
        <f>L17+M17</f>
        <v>1616018348.000001</v>
      </c>
      <c r="P17" s="3" t="s">
        <v>14</v>
      </c>
      <c r="Q17" s="2">
        <v>42533</v>
      </c>
      <c r="R17" s="2">
        <v>154374</v>
      </c>
      <c r="S17" s="2">
        <v>11973</v>
      </c>
      <c r="T17" s="2">
        <v>3326</v>
      </c>
      <c r="U17" s="2">
        <v>0</v>
      </c>
      <c r="V17" s="2">
        <v>12585</v>
      </c>
      <c r="W17" s="2">
        <v>0</v>
      </c>
      <c r="X17" s="2">
        <v>8816</v>
      </c>
      <c r="Y17" s="2">
        <v>5279</v>
      </c>
      <c r="Z17" s="2">
        <v>0</v>
      </c>
      <c r="AA17" s="1">
        <f t="shared" si="1"/>
        <v>59785</v>
      </c>
      <c r="AB17" s="14">
        <f t="shared" si="1"/>
        <v>179101</v>
      </c>
      <c r="AC17" s="12">
        <f>AA17+AB17</f>
        <v>238886</v>
      </c>
      <c r="AE17" s="3" t="s">
        <v>14</v>
      </c>
      <c r="AF17" s="2">
        <f t="shared" si="2"/>
        <v>5419.1862318670201</v>
      </c>
      <c r="AG17" s="2">
        <f t="shared" si="2"/>
        <v>6449.1076606164306</v>
      </c>
      <c r="AH17" s="2">
        <f t="shared" si="2"/>
        <v>8917.0057629666735</v>
      </c>
      <c r="AI17" s="2">
        <f t="shared" si="2"/>
        <v>11202.636800962118</v>
      </c>
      <c r="AJ17" s="2" t="str">
        <f t="shared" si="2"/>
        <v>N.A.</v>
      </c>
      <c r="AK17" s="2">
        <f t="shared" si="2"/>
        <v>13035.374652363927</v>
      </c>
      <c r="AL17" s="2" t="str">
        <f t="shared" si="2"/>
        <v>N.A.</v>
      </c>
      <c r="AM17" s="2">
        <f t="shared" si="2"/>
        <v>9287.214609800365</v>
      </c>
      <c r="AN17" s="2">
        <f t="shared" si="2"/>
        <v>0</v>
      </c>
      <c r="AO17" s="2" t="str">
        <f t="shared" si="2"/>
        <v>N.A.</v>
      </c>
      <c r="AP17" s="15">
        <f t="shared" si="2"/>
        <v>5641.1735050597963</v>
      </c>
      <c r="AQ17" s="16">
        <f t="shared" si="2"/>
        <v>7139.8863769604914</v>
      </c>
      <c r="AR17" s="12">
        <f t="shared" si="2"/>
        <v>6764.8097753740321</v>
      </c>
    </row>
    <row r="18" spans="1:44" ht="15" customHeight="1" thickBot="1" x14ac:dyDescent="0.3">
      <c r="A18" s="3" t="s">
        <v>15</v>
      </c>
      <c r="B18" s="2">
        <v>1404740</v>
      </c>
      <c r="C18" s="2">
        <v>513000</v>
      </c>
      <c r="D18" s="2"/>
      <c r="E18" s="2"/>
      <c r="F18" s="2"/>
      <c r="G18" s="2">
        <v>2064000</v>
      </c>
      <c r="H18" s="2">
        <v>309600</v>
      </c>
      <c r="I18" s="2"/>
      <c r="J18" s="2">
        <v>0</v>
      </c>
      <c r="K18" s="2"/>
      <c r="L18" s="1">
        <f t="shared" si="0"/>
        <v>1714340</v>
      </c>
      <c r="M18" s="14">
        <f t="shared" si="0"/>
        <v>2577000</v>
      </c>
      <c r="N18" s="12">
        <f>L18+M18</f>
        <v>4291340</v>
      </c>
      <c r="P18" s="3" t="s">
        <v>15</v>
      </c>
      <c r="Q18" s="2">
        <v>355</v>
      </c>
      <c r="R18" s="2">
        <v>171</v>
      </c>
      <c r="S18" s="2">
        <v>0</v>
      </c>
      <c r="T18" s="2">
        <v>0</v>
      </c>
      <c r="U18" s="2">
        <v>0</v>
      </c>
      <c r="V18" s="2">
        <v>96</v>
      </c>
      <c r="W18" s="2">
        <v>90</v>
      </c>
      <c r="X18" s="2">
        <v>0</v>
      </c>
      <c r="Y18" s="2">
        <v>96</v>
      </c>
      <c r="Z18" s="2">
        <v>0</v>
      </c>
      <c r="AA18" s="1">
        <f t="shared" si="1"/>
        <v>541</v>
      </c>
      <c r="AB18" s="14">
        <f t="shared" si="1"/>
        <v>267</v>
      </c>
      <c r="AC18" s="18">
        <f>AA18+AB18</f>
        <v>808</v>
      </c>
      <c r="AE18" s="3" t="s">
        <v>15</v>
      </c>
      <c r="AF18" s="2">
        <f t="shared" si="2"/>
        <v>3957.0140845070423</v>
      </c>
      <c r="AG18" s="2">
        <f t="shared" si="2"/>
        <v>3000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21500</v>
      </c>
      <c r="AL18" s="2">
        <f t="shared" si="2"/>
        <v>3440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3168.8354898336415</v>
      </c>
      <c r="AQ18" s="16">
        <f t="shared" si="2"/>
        <v>9651.6853932584272</v>
      </c>
      <c r="AR18" s="12">
        <f t="shared" si="2"/>
        <v>5311.0643564356433</v>
      </c>
    </row>
    <row r="19" spans="1:44" ht="15" customHeight="1" thickBot="1" x14ac:dyDescent="0.3">
      <c r="A19" s="4" t="s">
        <v>16</v>
      </c>
      <c r="B19" s="2">
        <f t="shared" ref="B19:K19" si="3">SUM(B15:B18)</f>
        <v>376195616.99999988</v>
      </c>
      <c r="C19" s="2">
        <f t="shared" si="3"/>
        <v>998508881.00000083</v>
      </c>
      <c r="D19" s="2">
        <f t="shared" si="3"/>
        <v>149909053</v>
      </c>
      <c r="E19" s="2">
        <f t="shared" si="3"/>
        <v>37259970.000000007</v>
      </c>
      <c r="F19" s="2">
        <f t="shared" si="3"/>
        <v>54551896.00000003</v>
      </c>
      <c r="G19" s="2">
        <f t="shared" si="3"/>
        <v>166114190.00000003</v>
      </c>
      <c r="H19" s="2">
        <f t="shared" si="3"/>
        <v>127642767.99999993</v>
      </c>
      <c r="I19" s="2">
        <f t="shared" si="3"/>
        <v>81876084.000000015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708299333.99999976</v>
      </c>
      <c r="M19" s="14">
        <f t="shared" ref="M19" si="5">C19+E19+G19+I19+K19</f>
        <v>1283759125.000001</v>
      </c>
      <c r="N19" s="18">
        <f>L19+M19</f>
        <v>1992058459.0000007</v>
      </c>
      <c r="P19" s="4" t="s">
        <v>16</v>
      </c>
      <c r="Q19" s="2">
        <f t="shared" ref="Q19:Z19" si="6">SUM(Q15:Q18)</f>
        <v>73531</v>
      </c>
      <c r="R19" s="2">
        <f t="shared" si="6"/>
        <v>155214</v>
      </c>
      <c r="S19" s="2">
        <f t="shared" si="6"/>
        <v>18907</v>
      </c>
      <c r="T19" s="2">
        <f t="shared" si="6"/>
        <v>3326</v>
      </c>
      <c r="U19" s="2">
        <f t="shared" si="6"/>
        <v>6566</v>
      </c>
      <c r="V19" s="2">
        <f t="shared" si="6"/>
        <v>12681</v>
      </c>
      <c r="W19" s="2">
        <f t="shared" si="6"/>
        <v>31215</v>
      </c>
      <c r="X19" s="2">
        <f t="shared" si="6"/>
        <v>8816</v>
      </c>
      <c r="Y19" s="2">
        <f t="shared" si="6"/>
        <v>8608</v>
      </c>
      <c r="Z19" s="2">
        <f t="shared" si="6"/>
        <v>0</v>
      </c>
      <c r="AA19" s="1">
        <f t="shared" ref="AA19" si="7">Q19+S19+U19+W19+Y19</f>
        <v>138827</v>
      </c>
      <c r="AB19" s="14">
        <f t="shared" ref="AB19" si="8">R19+T19+V19+X19+Z19</f>
        <v>180037</v>
      </c>
      <c r="AC19" s="12">
        <f>AA19+AB19</f>
        <v>318864</v>
      </c>
      <c r="AE19" s="4" t="s">
        <v>16</v>
      </c>
      <c r="AF19" s="2">
        <f t="shared" ref="AF19:AO19" si="9">IFERROR(B19/Q19, "N.A.")</f>
        <v>5116.1498823625398</v>
      </c>
      <c r="AG19" s="2">
        <f t="shared" si="9"/>
        <v>6433.1109371577359</v>
      </c>
      <c r="AH19" s="2">
        <f t="shared" si="9"/>
        <v>7928.7593483894852</v>
      </c>
      <c r="AI19" s="2">
        <f t="shared" si="9"/>
        <v>11202.636800962118</v>
      </c>
      <c r="AJ19" s="2">
        <f t="shared" si="9"/>
        <v>8308.2388059701534</v>
      </c>
      <c r="AK19" s="2">
        <f t="shared" si="9"/>
        <v>13099.455090292566</v>
      </c>
      <c r="AL19" s="2">
        <f t="shared" si="9"/>
        <v>4089.1484222328986</v>
      </c>
      <c r="AM19" s="2">
        <f t="shared" si="9"/>
        <v>9287.214609800365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5102.0286687748039</v>
      </c>
      <c r="AQ19" s="16">
        <f t="shared" ref="AQ19" si="11">IFERROR(M19/AB19, "N.A.")</f>
        <v>7130.5294189527758</v>
      </c>
      <c r="AR19" s="12">
        <f t="shared" ref="AR19" si="12">IFERROR(N19/AC19, "N.A.")</f>
        <v>6247.3608152692077</v>
      </c>
    </row>
    <row r="20" spans="1:44" ht="15" customHeight="1" thickBot="1" x14ac:dyDescent="0.3">
      <c r="A20" s="5" t="s">
        <v>0</v>
      </c>
      <c r="B20" s="46">
        <f>B19+C19</f>
        <v>1374704498.0000007</v>
      </c>
      <c r="C20" s="47"/>
      <c r="D20" s="46">
        <f>D19+E19</f>
        <v>187169023</v>
      </c>
      <c r="E20" s="47"/>
      <c r="F20" s="46">
        <f>F19+G19</f>
        <v>220666086.00000006</v>
      </c>
      <c r="G20" s="47"/>
      <c r="H20" s="46">
        <f>H19+I19</f>
        <v>209518851.99999994</v>
      </c>
      <c r="I20" s="47"/>
      <c r="J20" s="46">
        <f>J19+K19</f>
        <v>0</v>
      </c>
      <c r="K20" s="47"/>
      <c r="L20" s="46">
        <f>L19+M19</f>
        <v>1992058459.0000007</v>
      </c>
      <c r="M20" s="50"/>
      <c r="N20" s="19">
        <f>B20+D20+F20+H20+J20</f>
        <v>1992058459.0000007</v>
      </c>
      <c r="P20" s="5" t="s">
        <v>0</v>
      </c>
      <c r="Q20" s="46">
        <f>Q19+R19</f>
        <v>228745</v>
      </c>
      <c r="R20" s="47"/>
      <c r="S20" s="46">
        <f>S19+T19</f>
        <v>22233</v>
      </c>
      <c r="T20" s="47"/>
      <c r="U20" s="46">
        <f>U19+V19</f>
        <v>19247</v>
      </c>
      <c r="V20" s="47"/>
      <c r="W20" s="46">
        <f>W19+X19</f>
        <v>40031</v>
      </c>
      <c r="X20" s="47"/>
      <c r="Y20" s="46">
        <f>Y19+Z19</f>
        <v>8608</v>
      </c>
      <c r="Z20" s="47"/>
      <c r="AA20" s="46">
        <f>AA19+AB19</f>
        <v>318864</v>
      </c>
      <c r="AB20" s="47"/>
      <c r="AC20" s="20">
        <f>Q20+S20+U20+W20+Y20</f>
        <v>318864</v>
      </c>
      <c r="AE20" s="5" t="s">
        <v>0</v>
      </c>
      <c r="AF20" s="48">
        <f>IFERROR(B20/Q20,"N.A.")</f>
        <v>6009.7685107871239</v>
      </c>
      <c r="AG20" s="49"/>
      <c r="AH20" s="48">
        <f>IFERROR(D20/S20,"N.A.")</f>
        <v>8418.5230513201095</v>
      </c>
      <c r="AI20" s="49"/>
      <c r="AJ20" s="48">
        <f>IFERROR(F20/U20,"N.A.")</f>
        <v>11464.960045721415</v>
      </c>
      <c r="AK20" s="49"/>
      <c r="AL20" s="48">
        <f>IFERROR(H20/W20,"N.A.")</f>
        <v>5233.9150158627053</v>
      </c>
      <c r="AM20" s="49"/>
      <c r="AN20" s="48">
        <f>IFERROR(J20/Y20,"N.A.")</f>
        <v>0</v>
      </c>
      <c r="AO20" s="49"/>
      <c r="AP20" s="48">
        <f>IFERROR(L20/AA20,"N.A.")</f>
        <v>6247.3608152692077</v>
      </c>
      <c r="AQ20" s="49"/>
      <c r="AR20" s="17">
        <f>IFERROR(N20/AC20, "N.A.")</f>
        <v>6247.3608152692077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94513266</v>
      </c>
      <c r="C27" s="2"/>
      <c r="D27" s="2">
        <v>38551593.999999993</v>
      </c>
      <c r="E27" s="2"/>
      <c r="F27" s="2">
        <v>45938311.000000007</v>
      </c>
      <c r="G27" s="2"/>
      <c r="H27" s="2">
        <v>92126749.000000015</v>
      </c>
      <c r="I27" s="2"/>
      <c r="J27" s="2">
        <v>0</v>
      </c>
      <c r="K27" s="2"/>
      <c r="L27" s="1">
        <f t="shared" ref="L27:M30" si="13">B27+D27+F27+H27+J27</f>
        <v>271129920</v>
      </c>
      <c r="M27" s="14">
        <f t="shared" si="13"/>
        <v>0</v>
      </c>
      <c r="N27" s="12">
        <f>L27+M27</f>
        <v>271129920</v>
      </c>
      <c r="P27" s="3" t="s">
        <v>12</v>
      </c>
      <c r="Q27" s="2">
        <v>15746</v>
      </c>
      <c r="R27" s="2">
        <v>0</v>
      </c>
      <c r="S27" s="2">
        <v>6175</v>
      </c>
      <c r="T27" s="2">
        <v>0</v>
      </c>
      <c r="U27" s="2">
        <v>5474</v>
      </c>
      <c r="V27" s="2">
        <v>0</v>
      </c>
      <c r="W27" s="2">
        <v>16274</v>
      </c>
      <c r="X27" s="2">
        <v>0</v>
      </c>
      <c r="Y27" s="2">
        <v>1088</v>
      </c>
      <c r="Z27" s="2">
        <v>0</v>
      </c>
      <c r="AA27" s="1">
        <f t="shared" ref="AA27:AB30" si="14">Q27+S27+U27+W27+Y27</f>
        <v>44757</v>
      </c>
      <c r="AB27" s="14">
        <f t="shared" si="14"/>
        <v>0</v>
      </c>
      <c r="AC27" s="12">
        <f>AA27+AB27</f>
        <v>44757</v>
      </c>
      <c r="AE27" s="3" t="s">
        <v>12</v>
      </c>
      <c r="AF27" s="2">
        <f t="shared" ref="AF27:AR30" si="15">IFERROR(B27/Q27, "N.A.")</f>
        <v>6002.3666963038231</v>
      </c>
      <c r="AG27" s="2" t="str">
        <f t="shared" si="15"/>
        <v>N.A.</v>
      </c>
      <c r="AH27" s="2">
        <f t="shared" si="15"/>
        <v>6243.1731174089055</v>
      </c>
      <c r="AI27" s="2" t="str">
        <f t="shared" si="15"/>
        <v>N.A.</v>
      </c>
      <c r="AJ27" s="2">
        <f t="shared" si="15"/>
        <v>8392.0918889294862</v>
      </c>
      <c r="AK27" s="2" t="str">
        <f t="shared" si="15"/>
        <v>N.A.</v>
      </c>
      <c r="AL27" s="2">
        <f t="shared" si="15"/>
        <v>5660.9775715865808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6057.8215698103086</v>
      </c>
      <c r="AQ27" s="16" t="str">
        <f t="shared" si="15"/>
        <v>N.A.</v>
      </c>
      <c r="AR27" s="12">
        <f t="shared" si="15"/>
        <v>6057.8215698103086</v>
      </c>
    </row>
    <row r="28" spans="1:44" ht="15" customHeight="1" thickBot="1" x14ac:dyDescent="0.3">
      <c r="A28" s="3" t="s">
        <v>13</v>
      </c>
      <c r="B28" s="2">
        <v>3768949.9999999995</v>
      </c>
      <c r="C28" s="2">
        <v>514280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3768949.9999999995</v>
      </c>
      <c r="M28" s="14">
        <f t="shared" si="13"/>
        <v>514280</v>
      </c>
      <c r="N28" s="12">
        <f>L28+M28</f>
        <v>4283230</v>
      </c>
      <c r="P28" s="3" t="s">
        <v>13</v>
      </c>
      <c r="Q28" s="2">
        <v>594</v>
      </c>
      <c r="R28" s="2">
        <v>92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594</v>
      </c>
      <c r="AB28" s="14">
        <f t="shared" si="14"/>
        <v>92</v>
      </c>
      <c r="AC28" s="12">
        <f>AA28+AB28</f>
        <v>686</v>
      </c>
      <c r="AE28" s="3" t="s">
        <v>13</v>
      </c>
      <c r="AF28" s="2">
        <f t="shared" si="15"/>
        <v>6345.0336700336693</v>
      </c>
      <c r="AG28" s="2">
        <f t="shared" si="15"/>
        <v>5590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6345.0336700336693</v>
      </c>
      <c r="AQ28" s="16">
        <f t="shared" si="15"/>
        <v>5590</v>
      </c>
      <c r="AR28" s="12">
        <f t="shared" si="15"/>
        <v>6243.7755102040819</v>
      </c>
    </row>
    <row r="29" spans="1:44" ht="15" customHeight="1" thickBot="1" x14ac:dyDescent="0.3">
      <c r="A29" s="3" t="s">
        <v>14</v>
      </c>
      <c r="B29" s="2">
        <v>150213902</v>
      </c>
      <c r="C29" s="2">
        <v>651395827.99999976</v>
      </c>
      <c r="D29" s="2">
        <v>81388809.99999997</v>
      </c>
      <c r="E29" s="2">
        <v>25884470</v>
      </c>
      <c r="F29" s="2"/>
      <c r="G29" s="2">
        <v>136871190</v>
      </c>
      <c r="H29" s="2"/>
      <c r="I29" s="2">
        <v>62114533.999999993</v>
      </c>
      <c r="J29" s="2">
        <v>0</v>
      </c>
      <c r="K29" s="2"/>
      <c r="L29" s="1">
        <f t="shared" si="13"/>
        <v>231602711.99999997</v>
      </c>
      <c r="M29" s="14">
        <f t="shared" si="13"/>
        <v>876266021.99999976</v>
      </c>
      <c r="N29" s="12">
        <f>L29+M29</f>
        <v>1107868733.9999998</v>
      </c>
      <c r="P29" s="3" t="s">
        <v>14</v>
      </c>
      <c r="Q29" s="2">
        <v>26934</v>
      </c>
      <c r="R29" s="2">
        <v>95298</v>
      </c>
      <c r="S29" s="2">
        <v>8932</v>
      </c>
      <c r="T29" s="2">
        <v>1828</v>
      </c>
      <c r="U29" s="2">
        <v>0</v>
      </c>
      <c r="V29" s="2">
        <v>9974</v>
      </c>
      <c r="W29" s="2">
        <v>0</v>
      </c>
      <c r="X29" s="2">
        <v>5239</v>
      </c>
      <c r="Y29" s="2">
        <v>2317</v>
      </c>
      <c r="Z29" s="2">
        <v>0</v>
      </c>
      <c r="AA29" s="1">
        <f t="shared" si="14"/>
        <v>38183</v>
      </c>
      <c r="AB29" s="14">
        <f t="shared" si="14"/>
        <v>112339</v>
      </c>
      <c r="AC29" s="12">
        <f>AA29+AB29</f>
        <v>150522</v>
      </c>
      <c r="AE29" s="3" t="s">
        <v>14</v>
      </c>
      <c r="AF29" s="2">
        <f t="shared" si="15"/>
        <v>5577.1107893368981</v>
      </c>
      <c r="AG29" s="2">
        <f t="shared" si="15"/>
        <v>6835.3567546013528</v>
      </c>
      <c r="AH29" s="2">
        <f t="shared" si="15"/>
        <v>9112.0476936856212</v>
      </c>
      <c r="AI29" s="2">
        <f t="shared" si="15"/>
        <v>14159.994529540481</v>
      </c>
      <c r="AJ29" s="2" t="str">
        <f t="shared" si="15"/>
        <v>N.A.</v>
      </c>
      <c r="AK29" s="2">
        <f t="shared" si="15"/>
        <v>13722.798275516343</v>
      </c>
      <c r="AL29" s="2" t="str">
        <f t="shared" si="15"/>
        <v>N.A.</v>
      </c>
      <c r="AM29" s="2">
        <f t="shared" si="15"/>
        <v>11856.181332315326</v>
      </c>
      <c r="AN29" s="2">
        <f t="shared" si="15"/>
        <v>0</v>
      </c>
      <c r="AO29" s="2" t="str">
        <f t="shared" si="15"/>
        <v>N.A.</v>
      </c>
      <c r="AP29" s="15">
        <f t="shared" si="15"/>
        <v>6065.5975695990355</v>
      </c>
      <c r="AQ29" s="16">
        <f t="shared" si="15"/>
        <v>7800.1942513285658</v>
      </c>
      <c r="AR29" s="12">
        <f t="shared" si="15"/>
        <v>7360.1781400725458</v>
      </c>
    </row>
    <row r="30" spans="1:44" ht="15" customHeight="1" thickBot="1" x14ac:dyDescent="0.3">
      <c r="A30" s="3" t="s">
        <v>15</v>
      </c>
      <c r="B30" s="2">
        <v>1404740</v>
      </c>
      <c r="C30" s="2">
        <v>513000</v>
      </c>
      <c r="D30" s="2"/>
      <c r="E30" s="2"/>
      <c r="F30" s="2"/>
      <c r="G30" s="2">
        <v>2064000</v>
      </c>
      <c r="H30" s="2">
        <v>309600</v>
      </c>
      <c r="I30" s="2"/>
      <c r="J30" s="2">
        <v>0</v>
      </c>
      <c r="K30" s="2"/>
      <c r="L30" s="1">
        <f t="shared" si="13"/>
        <v>1714340</v>
      </c>
      <c r="M30" s="14">
        <f t="shared" si="13"/>
        <v>2577000</v>
      </c>
      <c r="N30" s="12">
        <f>L30+M30</f>
        <v>4291340</v>
      </c>
      <c r="P30" s="3" t="s">
        <v>15</v>
      </c>
      <c r="Q30" s="2">
        <v>355</v>
      </c>
      <c r="R30" s="2">
        <v>171</v>
      </c>
      <c r="S30" s="2">
        <v>0</v>
      </c>
      <c r="T30" s="2">
        <v>0</v>
      </c>
      <c r="U30" s="2">
        <v>0</v>
      </c>
      <c r="V30" s="2">
        <v>96</v>
      </c>
      <c r="W30" s="2">
        <v>90</v>
      </c>
      <c r="X30" s="2">
        <v>0</v>
      </c>
      <c r="Y30" s="2">
        <v>96</v>
      </c>
      <c r="Z30" s="2">
        <v>0</v>
      </c>
      <c r="AA30" s="1">
        <f t="shared" si="14"/>
        <v>541</v>
      </c>
      <c r="AB30" s="14">
        <f t="shared" si="14"/>
        <v>267</v>
      </c>
      <c r="AC30" s="18">
        <f>AA30+AB30</f>
        <v>808</v>
      </c>
      <c r="AE30" s="3" t="s">
        <v>15</v>
      </c>
      <c r="AF30" s="2">
        <f t="shared" si="15"/>
        <v>3957.0140845070423</v>
      </c>
      <c r="AG30" s="2">
        <f t="shared" si="15"/>
        <v>3000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21500</v>
      </c>
      <c r="AL30" s="2">
        <f t="shared" si="15"/>
        <v>3440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3168.8354898336415</v>
      </c>
      <c r="AQ30" s="16">
        <f t="shared" si="15"/>
        <v>9651.6853932584272</v>
      </c>
      <c r="AR30" s="12">
        <f t="shared" si="15"/>
        <v>5311.0643564356433</v>
      </c>
    </row>
    <row r="31" spans="1:44" ht="15" customHeight="1" thickBot="1" x14ac:dyDescent="0.3">
      <c r="A31" s="4" t="s">
        <v>16</v>
      </c>
      <c r="B31" s="2">
        <f t="shared" ref="B31:K31" si="16">SUM(B27:B30)</f>
        <v>249900858</v>
      </c>
      <c r="C31" s="2">
        <f t="shared" si="16"/>
        <v>652423107.99999976</v>
      </c>
      <c r="D31" s="2">
        <f t="shared" si="16"/>
        <v>119940403.99999997</v>
      </c>
      <c r="E31" s="2">
        <f t="shared" si="16"/>
        <v>25884470</v>
      </c>
      <c r="F31" s="2">
        <f t="shared" si="16"/>
        <v>45938311.000000007</v>
      </c>
      <c r="G31" s="2">
        <f t="shared" si="16"/>
        <v>138935190</v>
      </c>
      <c r="H31" s="2">
        <f t="shared" si="16"/>
        <v>92436349.000000015</v>
      </c>
      <c r="I31" s="2">
        <f t="shared" si="16"/>
        <v>62114533.999999993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508215922</v>
      </c>
      <c r="M31" s="14">
        <f t="shared" ref="M31" si="18">C31+E31+G31+I31+K31</f>
        <v>879357301.99999976</v>
      </c>
      <c r="N31" s="18">
        <f>L31+M31</f>
        <v>1387573223.9999998</v>
      </c>
      <c r="P31" s="4" t="s">
        <v>16</v>
      </c>
      <c r="Q31" s="2">
        <f t="shared" ref="Q31:Z31" si="19">SUM(Q27:Q30)</f>
        <v>43629</v>
      </c>
      <c r="R31" s="2">
        <f t="shared" si="19"/>
        <v>95561</v>
      </c>
      <c r="S31" s="2">
        <f t="shared" si="19"/>
        <v>15107</v>
      </c>
      <c r="T31" s="2">
        <f t="shared" si="19"/>
        <v>1828</v>
      </c>
      <c r="U31" s="2">
        <f t="shared" si="19"/>
        <v>5474</v>
      </c>
      <c r="V31" s="2">
        <f t="shared" si="19"/>
        <v>10070</v>
      </c>
      <c r="W31" s="2">
        <f t="shared" si="19"/>
        <v>16364</v>
      </c>
      <c r="X31" s="2">
        <f t="shared" si="19"/>
        <v>5239</v>
      </c>
      <c r="Y31" s="2">
        <f t="shared" si="19"/>
        <v>3501</v>
      </c>
      <c r="Z31" s="2">
        <f t="shared" si="19"/>
        <v>0</v>
      </c>
      <c r="AA31" s="1">
        <f t="shared" ref="AA31" si="20">Q31+S31+U31+W31+Y31</f>
        <v>84075</v>
      </c>
      <c r="AB31" s="14">
        <f t="shared" ref="AB31" si="21">R31+T31+V31+X31+Z31</f>
        <v>112698</v>
      </c>
      <c r="AC31" s="12">
        <f>AA31+AB31</f>
        <v>196773</v>
      </c>
      <c r="AE31" s="4" t="s">
        <v>16</v>
      </c>
      <c r="AF31" s="2">
        <f t="shared" ref="AF31:AO31" si="22">IFERROR(B31/Q31, "N.A.")</f>
        <v>5727.8612390840954</v>
      </c>
      <c r="AG31" s="2">
        <f t="shared" si="22"/>
        <v>6827.2946913489786</v>
      </c>
      <c r="AH31" s="2">
        <f t="shared" si="22"/>
        <v>7939.3925994572037</v>
      </c>
      <c r="AI31" s="2">
        <f t="shared" si="22"/>
        <v>14159.994529540481</v>
      </c>
      <c r="AJ31" s="2">
        <f t="shared" si="22"/>
        <v>8392.0918889294862</v>
      </c>
      <c r="AK31" s="2">
        <f t="shared" si="22"/>
        <v>13796.940417080437</v>
      </c>
      <c r="AL31" s="2">
        <f t="shared" si="22"/>
        <v>5648.7624663896368</v>
      </c>
      <c r="AM31" s="2">
        <f t="shared" si="22"/>
        <v>11856.181332315326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6044.792411537318</v>
      </c>
      <c r="AQ31" s="16">
        <f t="shared" ref="AQ31" si="24">IFERROR(M31/AB31, "N.A.")</f>
        <v>7802.7764645335301</v>
      </c>
      <c r="AR31" s="12">
        <f t="shared" ref="AR31" si="25">IFERROR(N31/AC31, "N.A.")</f>
        <v>7051.6444024332595</v>
      </c>
    </row>
    <row r="32" spans="1:44" ht="15" customHeight="1" thickBot="1" x14ac:dyDescent="0.3">
      <c r="A32" s="5" t="s">
        <v>0</v>
      </c>
      <c r="B32" s="46">
        <f>B31+C31</f>
        <v>902323965.99999976</v>
      </c>
      <c r="C32" s="47"/>
      <c r="D32" s="46">
        <f>D31+E31</f>
        <v>145824873.99999997</v>
      </c>
      <c r="E32" s="47"/>
      <c r="F32" s="46">
        <f>F31+G31</f>
        <v>184873501</v>
      </c>
      <c r="G32" s="47"/>
      <c r="H32" s="46">
        <f>H31+I31</f>
        <v>154550883</v>
      </c>
      <c r="I32" s="47"/>
      <c r="J32" s="46">
        <f>J31+K31</f>
        <v>0</v>
      </c>
      <c r="K32" s="47"/>
      <c r="L32" s="46">
        <f>L31+M31</f>
        <v>1387573223.9999998</v>
      </c>
      <c r="M32" s="50"/>
      <c r="N32" s="19">
        <f>B32+D32+F32+H32+J32</f>
        <v>1387573223.9999998</v>
      </c>
      <c r="P32" s="5" t="s">
        <v>0</v>
      </c>
      <c r="Q32" s="46">
        <f>Q31+R31</f>
        <v>139190</v>
      </c>
      <c r="R32" s="47"/>
      <c r="S32" s="46">
        <f>S31+T31</f>
        <v>16935</v>
      </c>
      <c r="T32" s="47"/>
      <c r="U32" s="46">
        <f>U31+V31</f>
        <v>15544</v>
      </c>
      <c r="V32" s="47"/>
      <c r="W32" s="46">
        <f>W31+X31</f>
        <v>21603</v>
      </c>
      <c r="X32" s="47"/>
      <c r="Y32" s="46">
        <f>Y31+Z31</f>
        <v>3501</v>
      </c>
      <c r="Z32" s="47"/>
      <c r="AA32" s="46">
        <f>AA31+AB31</f>
        <v>196773</v>
      </c>
      <c r="AB32" s="47"/>
      <c r="AC32" s="20">
        <f>Q32+S32+U32+W32+Y32</f>
        <v>196773</v>
      </c>
      <c r="AE32" s="5" t="s">
        <v>0</v>
      </c>
      <c r="AF32" s="48">
        <f>IFERROR(B32/Q32,"N.A.")</f>
        <v>6482.6781090595568</v>
      </c>
      <c r="AG32" s="49"/>
      <c r="AH32" s="48">
        <f>IFERROR(D32/S32,"N.A.")</f>
        <v>8610.8576321228211</v>
      </c>
      <c r="AI32" s="49"/>
      <c r="AJ32" s="48">
        <f>IFERROR(F32/U32,"N.A.")</f>
        <v>11893.560280494081</v>
      </c>
      <c r="AK32" s="49"/>
      <c r="AL32" s="48">
        <f>IFERROR(H32/W32,"N.A.")</f>
        <v>7154.1398416886541</v>
      </c>
      <c r="AM32" s="49"/>
      <c r="AN32" s="48">
        <f>IFERROR(J32/Y32,"N.A.")</f>
        <v>0</v>
      </c>
      <c r="AO32" s="49"/>
      <c r="AP32" s="48">
        <f>IFERROR(L32/AA32,"N.A.")</f>
        <v>7051.6444024332595</v>
      </c>
      <c r="AQ32" s="49"/>
      <c r="AR32" s="17">
        <f>IFERROR(N32/AC32, "N.A.")</f>
        <v>7051.6444024332595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14431897.000000002</v>
      </c>
      <c r="C39" s="2"/>
      <c r="D39" s="2">
        <v>4594149</v>
      </c>
      <c r="E39" s="2"/>
      <c r="F39" s="2">
        <v>8613585</v>
      </c>
      <c r="G39" s="2"/>
      <c r="H39" s="2">
        <v>35206418.999999985</v>
      </c>
      <c r="I39" s="2"/>
      <c r="J39" s="2">
        <v>0</v>
      </c>
      <c r="K39" s="2"/>
      <c r="L39" s="1">
        <f t="shared" ref="L39:M42" si="26">B39+D39+F39+H39+J39</f>
        <v>62846049.999999985</v>
      </c>
      <c r="M39" s="14">
        <f t="shared" si="26"/>
        <v>0</v>
      </c>
      <c r="N39" s="12">
        <f>L39+M39</f>
        <v>62846049.999999985</v>
      </c>
      <c r="P39" s="3" t="s">
        <v>12</v>
      </c>
      <c r="Q39" s="2">
        <v>3897</v>
      </c>
      <c r="R39" s="2">
        <v>0</v>
      </c>
      <c r="S39" s="2">
        <v>759</v>
      </c>
      <c r="T39" s="2">
        <v>0</v>
      </c>
      <c r="U39" s="2">
        <v>1092</v>
      </c>
      <c r="V39" s="2">
        <v>0</v>
      </c>
      <c r="W39" s="2">
        <v>14851</v>
      </c>
      <c r="X39" s="2">
        <v>0</v>
      </c>
      <c r="Y39" s="2">
        <v>2145</v>
      </c>
      <c r="Z39" s="2">
        <v>0</v>
      </c>
      <c r="AA39" s="1">
        <f t="shared" ref="AA39:AB42" si="27">Q39+S39+U39+W39+Y39</f>
        <v>22744</v>
      </c>
      <c r="AB39" s="14">
        <f t="shared" si="27"/>
        <v>0</v>
      </c>
      <c r="AC39" s="12">
        <f>AA39+AB39</f>
        <v>22744</v>
      </c>
      <c r="AE39" s="3" t="s">
        <v>12</v>
      </c>
      <c r="AF39" s="2">
        <f t="shared" ref="AF39:AR42" si="28">IFERROR(B39/Q39, "N.A.")</f>
        <v>3703.335129586862</v>
      </c>
      <c r="AG39" s="2" t="str">
        <f t="shared" si="28"/>
        <v>N.A.</v>
      </c>
      <c r="AH39" s="2">
        <f t="shared" si="28"/>
        <v>6052.897233201581</v>
      </c>
      <c r="AI39" s="2" t="str">
        <f t="shared" si="28"/>
        <v>N.A.</v>
      </c>
      <c r="AJ39" s="2">
        <f t="shared" si="28"/>
        <v>7887.8983516483513</v>
      </c>
      <c r="AK39" s="2" t="str">
        <f t="shared" si="28"/>
        <v>N.A.</v>
      </c>
      <c r="AL39" s="2">
        <f t="shared" si="28"/>
        <v>2370.6429870042411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2763.1924903271188</v>
      </c>
      <c r="AQ39" s="16" t="str">
        <f t="shared" si="28"/>
        <v>N.A.</v>
      </c>
      <c r="AR39" s="12">
        <f t="shared" si="28"/>
        <v>2763.1924903271188</v>
      </c>
    </row>
    <row r="40" spans="1:44" ht="15" customHeight="1" thickBot="1" x14ac:dyDescent="0.3">
      <c r="A40" s="3" t="s">
        <v>13</v>
      </c>
      <c r="B40" s="2">
        <v>31582516.000000004</v>
      </c>
      <c r="C40" s="2">
        <v>1907055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31582516.000000004</v>
      </c>
      <c r="M40" s="14">
        <f t="shared" si="26"/>
        <v>1907055</v>
      </c>
      <c r="N40" s="12">
        <f>L40+M40</f>
        <v>33489571.000000004</v>
      </c>
      <c r="P40" s="3" t="s">
        <v>13</v>
      </c>
      <c r="Q40" s="2">
        <v>10406</v>
      </c>
      <c r="R40" s="2">
        <v>577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10406</v>
      </c>
      <c r="AB40" s="14">
        <f t="shared" si="27"/>
        <v>577</v>
      </c>
      <c r="AC40" s="12">
        <f>AA40+AB40</f>
        <v>10983</v>
      </c>
      <c r="AE40" s="3" t="s">
        <v>13</v>
      </c>
      <c r="AF40" s="2">
        <f t="shared" si="28"/>
        <v>3035.0294061118589</v>
      </c>
      <c r="AG40" s="2">
        <f t="shared" si="28"/>
        <v>3305.1213171577124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3035.0294061118589</v>
      </c>
      <c r="AQ40" s="16">
        <f t="shared" si="28"/>
        <v>3305.1213171577124</v>
      </c>
      <c r="AR40" s="12">
        <f t="shared" si="28"/>
        <v>3049.2188837294002</v>
      </c>
    </row>
    <row r="41" spans="1:44" ht="15" customHeight="1" thickBot="1" x14ac:dyDescent="0.3">
      <c r="A41" s="3" t="s">
        <v>14</v>
      </c>
      <c r="B41" s="2">
        <v>80280346.000000015</v>
      </c>
      <c r="C41" s="2">
        <v>344178718.00000006</v>
      </c>
      <c r="D41" s="2">
        <v>25374500.000000011</v>
      </c>
      <c r="E41" s="2">
        <v>11375499.999999998</v>
      </c>
      <c r="F41" s="2"/>
      <c r="G41" s="2">
        <v>27179000.000000004</v>
      </c>
      <c r="H41" s="2"/>
      <c r="I41" s="2">
        <v>19761550</v>
      </c>
      <c r="J41" s="2">
        <v>0</v>
      </c>
      <c r="K41" s="2"/>
      <c r="L41" s="1">
        <f t="shared" si="26"/>
        <v>105654846.00000003</v>
      </c>
      <c r="M41" s="14">
        <f t="shared" si="26"/>
        <v>402494768.00000006</v>
      </c>
      <c r="N41" s="12">
        <f>L41+M41</f>
        <v>508149614.00000012</v>
      </c>
      <c r="P41" s="3" t="s">
        <v>14</v>
      </c>
      <c r="Q41" s="2">
        <v>15599</v>
      </c>
      <c r="R41" s="2">
        <v>59076</v>
      </c>
      <c r="S41" s="2">
        <v>3041</v>
      </c>
      <c r="T41" s="2">
        <v>1498</v>
      </c>
      <c r="U41" s="2">
        <v>0</v>
      </c>
      <c r="V41" s="2">
        <v>2611</v>
      </c>
      <c r="W41" s="2">
        <v>0</v>
      </c>
      <c r="X41" s="2">
        <v>3577</v>
      </c>
      <c r="Y41" s="2">
        <v>2962</v>
      </c>
      <c r="Z41" s="2">
        <v>0</v>
      </c>
      <c r="AA41" s="1">
        <f t="shared" si="27"/>
        <v>21602</v>
      </c>
      <c r="AB41" s="14">
        <f t="shared" si="27"/>
        <v>66762</v>
      </c>
      <c r="AC41" s="12">
        <f>AA41+AB41</f>
        <v>88364</v>
      </c>
      <c r="AE41" s="3" t="s">
        <v>14</v>
      </c>
      <c r="AF41" s="2">
        <f t="shared" si="28"/>
        <v>5146.5059298673004</v>
      </c>
      <c r="AG41" s="2">
        <f t="shared" si="28"/>
        <v>5826.0328729094736</v>
      </c>
      <c r="AH41" s="2">
        <f t="shared" si="28"/>
        <v>8344.1302203222658</v>
      </c>
      <c r="AI41" s="2">
        <f t="shared" si="28"/>
        <v>7593.7917222963943</v>
      </c>
      <c r="AJ41" s="2" t="str">
        <f t="shared" si="28"/>
        <v>N.A.</v>
      </c>
      <c r="AK41" s="2">
        <f t="shared" si="28"/>
        <v>10409.421677518194</v>
      </c>
      <c r="AL41" s="2" t="str">
        <f t="shared" si="28"/>
        <v>N.A.</v>
      </c>
      <c r="AM41" s="2">
        <f t="shared" si="28"/>
        <v>5524.615599664523</v>
      </c>
      <c r="AN41" s="2">
        <f t="shared" si="28"/>
        <v>0</v>
      </c>
      <c r="AO41" s="2" t="str">
        <f t="shared" si="28"/>
        <v>N.A.</v>
      </c>
      <c r="AP41" s="15">
        <f t="shared" si="28"/>
        <v>4890.9751874826416</v>
      </c>
      <c r="AQ41" s="16">
        <f t="shared" si="28"/>
        <v>6028.8003355202072</v>
      </c>
      <c r="AR41" s="12">
        <f t="shared" si="28"/>
        <v>5750.6406907790515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2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2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126294759.00000003</v>
      </c>
      <c r="C43" s="2">
        <f t="shared" si="29"/>
        <v>346085773.00000006</v>
      </c>
      <c r="D43" s="2">
        <f t="shared" si="29"/>
        <v>29968649.000000011</v>
      </c>
      <c r="E43" s="2">
        <f t="shared" si="29"/>
        <v>11375499.999999998</v>
      </c>
      <c r="F43" s="2">
        <f t="shared" si="29"/>
        <v>8613585</v>
      </c>
      <c r="G43" s="2">
        <f t="shared" si="29"/>
        <v>27179000.000000004</v>
      </c>
      <c r="H43" s="2">
        <f t="shared" si="29"/>
        <v>35206418.999999985</v>
      </c>
      <c r="I43" s="2">
        <f t="shared" si="29"/>
        <v>19761550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200083412</v>
      </c>
      <c r="M43" s="14">
        <f t="shared" ref="M43" si="31">C43+E43+G43+I43+K43</f>
        <v>404401823.00000006</v>
      </c>
      <c r="N43" s="18">
        <f>L43+M43</f>
        <v>604485235</v>
      </c>
      <c r="P43" s="4" t="s">
        <v>16</v>
      </c>
      <c r="Q43" s="2">
        <f t="shared" ref="Q43:Z43" si="32">SUM(Q39:Q42)</f>
        <v>29902</v>
      </c>
      <c r="R43" s="2">
        <f t="shared" si="32"/>
        <v>59653</v>
      </c>
      <c r="S43" s="2">
        <f t="shared" si="32"/>
        <v>3800</v>
      </c>
      <c r="T43" s="2">
        <f t="shared" si="32"/>
        <v>1498</v>
      </c>
      <c r="U43" s="2">
        <f t="shared" si="32"/>
        <v>1092</v>
      </c>
      <c r="V43" s="2">
        <f t="shared" si="32"/>
        <v>2611</v>
      </c>
      <c r="W43" s="2">
        <f t="shared" si="32"/>
        <v>14851</v>
      </c>
      <c r="X43" s="2">
        <f t="shared" si="32"/>
        <v>3577</v>
      </c>
      <c r="Y43" s="2">
        <f t="shared" si="32"/>
        <v>5107</v>
      </c>
      <c r="Z43" s="2">
        <f t="shared" si="32"/>
        <v>0</v>
      </c>
      <c r="AA43" s="1">
        <f t="shared" ref="AA43" si="33">Q43+S43+U43+W43+Y43</f>
        <v>54752</v>
      </c>
      <c r="AB43" s="14">
        <f t="shared" ref="AB43" si="34">R43+T43+V43+X43+Z43</f>
        <v>67339</v>
      </c>
      <c r="AC43" s="18">
        <f>AA43+AB43</f>
        <v>122091</v>
      </c>
      <c r="AE43" s="4" t="s">
        <v>16</v>
      </c>
      <c r="AF43" s="2">
        <f t="shared" ref="AF43:AO43" si="35">IFERROR(B43/Q43, "N.A.")</f>
        <v>4223.6224667246352</v>
      </c>
      <c r="AG43" s="2">
        <f t="shared" si="35"/>
        <v>5801.6490872210961</v>
      </c>
      <c r="AH43" s="2">
        <f t="shared" si="35"/>
        <v>7886.4865789473715</v>
      </c>
      <c r="AI43" s="2">
        <f t="shared" si="35"/>
        <v>7593.7917222963943</v>
      </c>
      <c r="AJ43" s="2">
        <f t="shared" si="35"/>
        <v>7887.8983516483513</v>
      </c>
      <c r="AK43" s="2">
        <f t="shared" si="35"/>
        <v>10409.421677518194</v>
      </c>
      <c r="AL43" s="2">
        <f t="shared" si="35"/>
        <v>2370.6429870042411</v>
      </c>
      <c r="AM43" s="2">
        <f t="shared" si="35"/>
        <v>5524.615599664523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3654.3580508474574</v>
      </c>
      <c r="AQ43" s="16">
        <f t="shared" ref="AQ43" si="37">IFERROR(M43/AB43, "N.A.")</f>
        <v>6005.4622581267922</v>
      </c>
      <c r="AR43" s="12">
        <f t="shared" ref="AR43" si="38">IFERROR(N43/AC43, "N.A.")</f>
        <v>4951.1039716277201</v>
      </c>
    </row>
    <row r="44" spans="1:44" ht="15" customHeight="1" thickBot="1" x14ac:dyDescent="0.3">
      <c r="A44" s="5" t="s">
        <v>0</v>
      </c>
      <c r="B44" s="46">
        <f>B43+C43</f>
        <v>472380532.00000012</v>
      </c>
      <c r="C44" s="47"/>
      <c r="D44" s="46">
        <f>D43+E43</f>
        <v>41344149.000000007</v>
      </c>
      <c r="E44" s="47"/>
      <c r="F44" s="46">
        <f>F43+G43</f>
        <v>35792585</v>
      </c>
      <c r="G44" s="47"/>
      <c r="H44" s="46">
        <f>H43+I43</f>
        <v>54967968.999999985</v>
      </c>
      <c r="I44" s="47"/>
      <c r="J44" s="46">
        <f>J43+K43</f>
        <v>0</v>
      </c>
      <c r="K44" s="47"/>
      <c r="L44" s="46">
        <f>L43+M43</f>
        <v>604485235</v>
      </c>
      <c r="M44" s="50"/>
      <c r="N44" s="19">
        <f>B44+D44+F44+H44+J44</f>
        <v>604485235.00000012</v>
      </c>
      <c r="P44" s="5" t="s">
        <v>0</v>
      </c>
      <c r="Q44" s="46">
        <f>Q43+R43</f>
        <v>89555</v>
      </c>
      <c r="R44" s="47"/>
      <c r="S44" s="46">
        <f>S43+T43</f>
        <v>5298</v>
      </c>
      <c r="T44" s="47"/>
      <c r="U44" s="46">
        <f>U43+V43</f>
        <v>3703</v>
      </c>
      <c r="V44" s="47"/>
      <c r="W44" s="46">
        <f>W43+X43</f>
        <v>18428</v>
      </c>
      <c r="X44" s="47"/>
      <c r="Y44" s="46">
        <f>Y43+Z43</f>
        <v>5107</v>
      </c>
      <c r="Z44" s="47"/>
      <c r="AA44" s="46">
        <f>AA43+AB43</f>
        <v>122091</v>
      </c>
      <c r="AB44" s="50"/>
      <c r="AC44" s="19">
        <f>Q44+S44+U44+W44+Y44</f>
        <v>122091</v>
      </c>
      <c r="AE44" s="5" t="s">
        <v>0</v>
      </c>
      <c r="AF44" s="48">
        <f>IFERROR(B44/Q44,"N.A.")</f>
        <v>5274.7533024398426</v>
      </c>
      <c r="AG44" s="49"/>
      <c r="AH44" s="48">
        <f>IFERROR(D44/S44,"N.A.")</f>
        <v>7803.7276330690838</v>
      </c>
      <c r="AI44" s="49"/>
      <c r="AJ44" s="48">
        <f>IFERROR(F44/U44,"N.A.")</f>
        <v>9665.8344585471241</v>
      </c>
      <c r="AK44" s="49"/>
      <c r="AL44" s="48">
        <f>IFERROR(H44/W44,"N.A.")</f>
        <v>2982.8504992402859</v>
      </c>
      <c r="AM44" s="49"/>
      <c r="AN44" s="48">
        <f>IFERROR(J44/Y44,"N.A.")</f>
        <v>0</v>
      </c>
      <c r="AO44" s="49"/>
      <c r="AP44" s="48">
        <f>IFERROR(L44/AA44,"N.A.")</f>
        <v>4951.1039716277201</v>
      </c>
      <c r="AQ44" s="49"/>
      <c r="AR44" s="17">
        <f>IFERROR(N44/AC44, "N.A.")</f>
        <v>4951.103971627721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2536320</v>
      </c>
      <c r="C15" s="2"/>
      <c r="D15" s="2">
        <v>535840</v>
      </c>
      <c r="E15" s="2"/>
      <c r="F15" s="2">
        <v>342400</v>
      </c>
      <c r="G15" s="2"/>
      <c r="H15" s="2">
        <v>3940348</v>
      </c>
      <c r="I15" s="2"/>
      <c r="J15" s="2">
        <v>0</v>
      </c>
      <c r="K15" s="2"/>
      <c r="L15" s="1">
        <f t="shared" ref="L15:M18" si="0">B15+D15+F15+H15+J15</f>
        <v>7354908</v>
      </c>
      <c r="M15" s="14">
        <f t="shared" si="0"/>
        <v>0</v>
      </c>
      <c r="N15" s="12">
        <f>L15+M15</f>
        <v>7354908</v>
      </c>
      <c r="P15" s="3" t="s">
        <v>12</v>
      </c>
      <c r="Q15" s="2">
        <v>1518</v>
      </c>
      <c r="R15" s="2">
        <v>0</v>
      </c>
      <c r="S15" s="2">
        <v>544</v>
      </c>
      <c r="T15" s="2">
        <v>0</v>
      </c>
      <c r="U15" s="2">
        <v>564</v>
      </c>
      <c r="V15" s="2">
        <v>0</v>
      </c>
      <c r="W15" s="2">
        <v>2560</v>
      </c>
      <c r="X15" s="2">
        <v>0</v>
      </c>
      <c r="Y15" s="2">
        <v>1080</v>
      </c>
      <c r="Z15" s="2">
        <v>0</v>
      </c>
      <c r="AA15" s="1">
        <f t="shared" ref="AA15:AB18" si="1">Q15+S15+U15+W15+Y15</f>
        <v>6266</v>
      </c>
      <c r="AB15" s="14">
        <f t="shared" si="1"/>
        <v>0</v>
      </c>
      <c r="AC15" s="12">
        <f>AA15+AB15</f>
        <v>6266</v>
      </c>
      <c r="AE15" s="3" t="s">
        <v>12</v>
      </c>
      <c r="AF15" s="2">
        <f t="shared" ref="AF15:AR18" si="2">IFERROR(B15/Q15, "N.A.")</f>
        <v>1670.8300395256917</v>
      </c>
      <c r="AG15" s="2" t="str">
        <f t="shared" si="2"/>
        <v>N.A.</v>
      </c>
      <c r="AH15" s="2">
        <f t="shared" si="2"/>
        <v>985</v>
      </c>
      <c r="AI15" s="2" t="str">
        <f t="shared" si="2"/>
        <v>N.A.</v>
      </c>
      <c r="AJ15" s="2">
        <f t="shared" si="2"/>
        <v>607.0921985815603</v>
      </c>
      <c r="AK15" s="2" t="str">
        <f t="shared" si="2"/>
        <v>N.A.</v>
      </c>
      <c r="AL15" s="2">
        <f t="shared" si="2"/>
        <v>1539.1984375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1173.7804021704437</v>
      </c>
      <c r="AQ15" s="16" t="str">
        <f t="shared" si="2"/>
        <v>N.A.</v>
      </c>
      <c r="AR15" s="12">
        <f t="shared" si="2"/>
        <v>1173.7804021704437</v>
      </c>
    </row>
    <row r="16" spans="1:44" ht="15" customHeight="1" thickBot="1" x14ac:dyDescent="0.3">
      <c r="A16" s="3" t="s">
        <v>13</v>
      </c>
      <c r="B16" s="2">
        <v>0</v>
      </c>
      <c r="C16" s="2">
        <v>102400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102400</v>
      </c>
      <c r="N16" s="12">
        <f>L16+M16</f>
        <v>102400</v>
      </c>
      <c r="P16" s="3" t="s">
        <v>13</v>
      </c>
      <c r="Q16" s="2">
        <v>172</v>
      </c>
      <c r="R16" s="2">
        <v>64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172</v>
      </c>
      <c r="AB16" s="14">
        <f t="shared" si="1"/>
        <v>64</v>
      </c>
      <c r="AC16" s="12">
        <f>AA16+AB16</f>
        <v>236</v>
      </c>
      <c r="AE16" s="3" t="s">
        <v>13</v>
      </c>
      <c r="AF16" s="2">
        <f t="shared" si="2"/>
        <v>0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0</v>
      </c>
      <c r="AQ16" s="16">
        <f t="shared" si="2"/>
        <v>1600</v>
      </c>
      <c r="AR16" s="12">
        <f t="shared" si="2"/>
        <v>433.89830508474574</v>
      </c>
    </row>
    <row r="17" spans="1:44" ht="15" customHeight="1" thickBot="1" x14ac:dyDescent="0.3">
      <c r="A17" s="3" t="s">
        <v>14</v>
      </c>
      <c r="B17" s="2">
        <v>11840751.999999998</v>
      </c>
      <c r="C17" s="2">
        <v>21003740</v>
      </c>
      <c r="D17" s="2">
        <v>0</v>
      </c>
      <c r="E17" s="2"/>
      <c r="F17" s="2"/>
      <c r="G17" s="2">
        <v>3264000</v>
      </c>
      <c r="H17" s="2"/>
      <c r="I17" s="2">
        <v>1537452</v>
      </c>
      <c r="J17" s="2">
        <v>0</v>
      </c>
      <c r="K17" s="2"/>
      <c r="L17" s="1">
        <f t="shared" si="0"/>
        <v>11840751.999999998</v>
      </c>
      <c r="M17" s="14">
        <f t="shared" si="0"/>
        <v>25805192</v>
      </c>
      <c r="N17" s="12">
        <f>L17+M17</f>
        <v>37645944</v>
      </c>
      <c r="P17" s="3" t="s">
        <v>14</v>
      </c>
      <c r="Q17" s="2">
        <v>2830</v>
      </c>
      <c r="R17" s="2">
        <v>3746</v>
      </c>
      <c r="S17" s="2">
        <v>120</v>
      </c>
      <c r="T17" s="2">
        <v>0</v>
      </c>
      <c r="U17" s="2">
        <v>0</v>
      </c>
      <c r="V17" s="2">
        <v>272</v>
      </c>
      <c r="W17" s="2">
        <v>0</v>
      </c>
      <c r="X17" s="2">
        <v>1108</v>
      </c>
      <c r="Y17" s="2">
        <v>888</v>
      </c>
      <c r="Z17" s="2">
        <v>0</v>
      </c>
      <c r="AA17" s="1">
        <f t="shared" si="1"/>
        <v>3838</v>
      </c>
      <c r="AB17" s="14">
        <f t="shared" si="1"/>
        <v>5126</v>
      </c>
      <c r="AC17" s="12">
        <f>AA17+AB17</f>
        <v>8964</v>
      </c>
      <c r="AE17" s="3" t="s">
        <v>14</v>
      </c>
      <c r="AF17" s="2">
        <f t="shared" si="2"/>
        <v>4184.0113074204937</v>
      </c>
      <c r="AG17" s="2">
        <f t="shared" si="2"/>
        <v>5606.9781099839829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12000</v>
      </c>
      <c r="AL17" s="2" t="str">
        <f t="shared" si="2"/>
        <v>N.A.</v>
      </c>
      <c r="AM17" s="2">
        <f t="shared" si="2"/>
        <v>1387.5920577617328</v>
      </c>
      <c r="AN17" s="2">
        <f t="shared" si="2"/>
        <v>0</v>
      </c>
      <c r="AO17" s="2" t="str">
        <f t="shared" si="2"/>
        <v>N.A.</v>
      </c>
      <c r="AP17" s="15">
        <f t="shared" si="2"/>
        <v>3085.1360083376753</v>
      </c>
      <c r="AQ17" s="16">
        <f t="shared" si="2"/>
        <v>5034.1771361685524</v>
      </c>
      <c r="AR17" s="12">
        <f t="shared" si="2"/>
        <v>4199.6813922356087</v>
      </c>
    </row>
    <row r="18" spans="1:44" ht="15" customHeight="1" thickBot="1" x14ac:dyDescent="0.3">
      <c r="A18" s="3" t="s">
        <v>15</v>
      </c>
      <c r="B18" s="2">
        <v>258000</v>
      </c>
      <c r="C18" s="2"/>
      <c r="D18" s="2">
        <v>98556</v>
      </c>
      <c r="E18" s="2"/>
      <c r="F18" s="2"/>
      <c r="G18" s="2">
        <v>0</v>
      </c>
      <c r="H18" s="2">
        <v>4918176.0000000009</v>
      </c>
      <c r="I18" s="2"/>
      <c r="J18" s="2">
        <v>0</v>
      </c>
      <c r="K18" s="2"/>
      <c r="L18" s="1">
        <f t="shared" si="0"/>
        <v>5274732.0000000009</v>
      </c>
      <c r="M18" s="14">
        <f t="shared" si="0"/>
        <v>0</v>
      </c>
      <c r="N18" s="12">
        <f>L18+M18</f>
        <v>5274732.0000000009</v>
      </c>
      <c r="P18" s="3" t="s">
        <v>15</v>
      </c>
      <c r="Q18" s="2">
        <v>120</v>
      </c>
      <c r="R18" s="2">
        <v>0</v>
      </c>
      <c r="S18" s="2">
        <v>172</v>
      </c>
      <c r="T18" s="2">
        <v>0</v>
      </c>
      <c r="U18" s="2">
        <v>0</v>
      </c>
      <c r="V18" s="2">
        <v>172</v>
      </c>
      <c r="W18" s="2">
        <v>3602</v>
      </c>
      <c r="X18" s="2">
        <v>0</v>
      </c>
      <c r="Y18" s="2">
        <v>426</v>
      </c>
      <c r="Z18" s="2">
        <v>0</v>
      </c>
      <c r="AA18" s="1">
        <f t="shared" si="1"/>
        <v>4320</v>
      </c>
      <c r="AB18" s="14">
        <f t="shared" si="1"/>
        <v>172</v>
      </c>
      <c r="AC18" s="18">
        <f>AA18+AB18</f>
        <v>4492</v>
      </c>
      <c r="AE18" s="3" t="s">
        <v>15</v>
      </c>
      <c r="AF18" s="2">
        <f t="shared" si="2"/>
        <v>2150</v>
      </c>
      <c r="AG18" s="2" t="str">
        <f t="shared" si="2"/>
        <v>N.A.</v>
      </c>
      <c r="AH18" s="2">
        <f t="shared" si="2"/>
        <v>573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1365.4014436424211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1221.002777777778</v>
      </c>
      <c r="AQ18" s="16">
        <f t="shared" si="2"/>
        <v>0</v>
      </c>
      <c r="AR18" s="12">
        <f t="shared" si="2"/>
        <v>1174.2502226179877</v>
      </c>
    </row>
    <row r="19" spans="1:44" ht="15" customHeight="1" thickBot="1" x14ac:dyDescent="0.3">
      <c r="A19" s="4" t="s">
        <v>16</v>
      </c>
      <c r="B19" s="2">
        <f t="shared" ref="B19:K19" si="3">SUM(B15:B18)</f>
        <v>14635071.999999998</v>
      </c>
      <c r="C19" s="2">
        <f t="shared" si="3"/>
        <v>21106140</v>
      </c>
      <c r="D19" s="2">
        <f t="shared" si="3"/>
        <v>634396</v>
      </c>
      <c r="E19" s="2">
        <f t="shared" si="3"/>
        <v>0</v>
      </c>
      <c r="F19" s="2">
        <f t="shared" si="3"/>
        <v>342400</v>
      </c>
      <c r="G19" s="2">
        <f t="shared" si="3"/>
        <v>3264000</v>
      </c>
      <c r="H19" s="2">
        <f t="shared" si="3"/>
        <v>8858524</v>
      </c>
      <c r="I19" s="2">
        <f t="shared" si="3"/>
        <v>1537452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24470392</v>
      </c>
      <c r="M19" s="14">
        <f t="shared" ref="M19" si="5">C19+E19+G19+I19+K19</f>
        <v>25907592</v>
      </c>
      <c r="N19" s="18">
        <f>L19+M19</f>
        <v>50377984</v>
      </c>
      <c r="P19" s="4" t="s">
        <v>16</v>
      </c>
      <c r="Q19" s="2">
        <f t="shared" ref="Q19:Z19" si="6">SUM(Q15:Q18)</f>
        <v>4640</v>
      </c>
      <c r="R19" s="2">
        <f t="shared" si="6"/>
        <v>3810</v>
      </c>
      <c r="S19" s="2">
        <f t="shared" si="6"/>
        <v>836</v>
      </c>
      <c r="T19" s="2">
        <f t="shared" si="6"/>
        <v>0</v>
      </c>
      <c r="U19" s="2">
        <f t="shared" si="6"/>
        <v>564</v>
      </c>
      <c r="V19" s="2">
        <f t="shared" si="6"/>
        <v>444</v>
      </c>
      <c r="W19" s="2">
        <f t="shared" si="6"/>
        <v>6162</v>
      </c>
      <c r="X19" s="2">
        <f t="shared" si="6"/>
        <v>1108</v>
      </c>
      <c r="Y19" s="2">
        <f t="shared" si="6"/>
        <v>2394</v>
      </c>
      <c r="Z19" s="2">
        <f t="shared" si="6"/>
        <v>0</v>
      </c>
      <c r="AA19" s="1">
        <f t="shared" ref="AA19" si="7">Q19+S19+U19+W19+Y19</f>
        <v>14596</v>
      </c>
      <c r="AB19" s="14">
        <f t="shared" ref="AB19" si="8">R19+T19+V19+X19+Z19</f>
        <v>5362</v>
      </c>
      <c r="AC19" s="12">
        <f>AA19+AB19</f>
        <v>19958</v>
      </c>
      <c r="AE19" s="4" t="s">
        <v>16</v>
      </c>
      <c r="AF19" s="2">
        <f t="shared" ref="AF19:AO19" si="9">IFERROR(B19/Q19, "N.A.")</f>
        <v>3154.1103448275858</v>
      </c>
      <c r="AG19" s="2">
        <f t="shared" si="9"/>
        <v>5539.6692913385823</v>
      </c>
      <c r="AH19" s="2">
        <f t="shared" si="9"/>
        <v>758.84688995215311</v>
      </c>
      <c r="AI19" s="2" t="str">
        <f t="shared" si="9"/>
        <v>N.A.</v>
      </c>
      <c r="AJ19" s="2">
        <f t="shared" si="9"/>
        <v>607.0921985815603</v>
      </c>
      <c r="AK19" s="2">
        <f t="shared" si="9"/>
        <v>7351.3513513513517</v>
      </c>
      <c r="AL19" s="2">
        <f t="shared" si="9"/>
        <v>1437.6053229470951</v>
      </c>
      <c r="AM19" s="2">
        <f t="shared" si="9"/>
        <v>1387.5920577617328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1676.5135653603727</v>
      </c>
      <c r="AQ19" s="16">
        <f t="shared" ref="AQ19" si="11">IFERROR(M19/AB19, "N.A.")</f>
        <v>4831.7030958597534</v>
      </c>
      <c r="AR19" s="12">
        <f t="shared" ref="AR19" si="12">IFERROR(N19/AC19, "N.A.")</f>
        <v>2524.2000200420885</v>
      </c>
    </row>
    <row r="20" spans="1:44" ht="15" customHeight="1" thickBot="1" x14ac:dyDescent="0.3">
      <c r="A20" s="5" t="s">
        <v>0</v>
      </c>
      <c r="B20" s="46">
        <f>B19+C19</f>
        <v>35741212</v>
      </c>
      <c r="C20" s="47"/>
      <c r="D20" s="46">
        <f>D19+E19</f>
        <v>634396</v>
      </c>
      <c r="E20" s="47"/>
      <c r="F20" s="46">
        <f>F19+G19</f>
        <v>3606400</v>
      </c>
      <c r="G20" s="47"/>
      <c r="H20" s="46">
        <f>H19+I19</f>
        <v>10395976</v>
      </c>
      <c r="I20" s="47"/>
      <c r="J20" s="46">
        <f>J19+K19</f>
        <v>0</v>
      </c>
      <c r="K20" s="47"/>
      <c r="L20" s="46">
        <f>L19+M19</f>
        <v>50377984</v>
      </c>
      <c r="M20" s="50"/>
      <c r="N20" s="19">
        <f>B20+D20+F20+H20+J20</f>
        <v>50377984</v>
      </c>
      <c r="P20" s="5" t="s">
        <v>0</v>
      </c>
      <c r="Q20" s="46">
        <f>Q19+R19</f>
        <v>8450</v>
      </c>
      <c r="R20" s="47"/>
      <c r="S20" s="46">
        <f>S19+T19</f>
        <v>836</v>
      </c>
      <c r="T20" s="47"/>
      <c r="U20" s="46">
        <f>U19+V19</f>
        <v>1008</v>
      </c>
      <c r="V20" s="47"/>
      <c r="W20" s="46">
        <f>W19+X19</f>
        <v>7270</v>
      </c>
      <c r="X20" s="47"/>
      <c r="Y20" s="46">
        <f>Y19+Z19</f>
        <v>2394</v>
      </c>
      <c r="Z20" s="47"/>
      <c r="AA20" s="46">
        <f>AA19+AB19</f>
        <v>19958</v>
      </c>
      <c r="AB20" s="47"/>
      <c r="AC20" s="20">
        <f>Q20+S20+U20+W20+Y20</f>
        <v>19958</v>
      </c>
      <c r="AE20" s="5" t="s">
        <v>0</v>
      </c>
      <c r="AF20" s="48">
        <f>IFERROR(B20/Q20,"N.A.")</f>
        <v>4229.7292307692305</v>
      </c>
      <c r="AG20" s="49"/>
      <c r="AH20" s="48">
        <f>IFERROR(D20/S20,"N.A.")</f>
        <v>758.84688995215311</v>
      </c>
      <c r="AI20" s="49"/>
      <c r="AJ20" s="48">
        <f>IFERROR(F20/U20,"N.A.")</f>
        <v>3577.7777777777778</v>
      </c>
      <c r="AK20" s="49"/>
      <c r="AL20" s="48">
        <f>IFERROR(H20/W20,"N.A.")</f>
        <v>1429.9829436038515</v>
      </c>
      <c r="AM20" s="49"/>
      <c r="AN20" s="48">
        <f>IFERROR(J20/Y20,"N.A.")</f>
        <v>0</v>
      </c>
      <c r="AO20" s="49"/>
      <c r="AP20" s="48">
        <f>IFERROR(L20/AA20,"N.A.")</f>
        <v>2524.2000200420885</v>
      </c>
      <c r="AQ20" s="49"/>
      <c r="AR20" s="17">
        <f>IFERROR(N20/AC20, "N.A.")</f>
        <v>2524.2000200420885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1719999.9999999998</v>
      </c>
      <c r="C27" s="2"/>
      <c r="D27" s="2">
        <v>467840</v>
      </c>
      <c r="E27" s="2"/>
      <c r="F27" s="2">
        <v>0</v>
      </c>
      <c r="G27" s="2"/>
      <c r="H27" s="2">
        <v>2432840</v>
      </c>
      <c r="I27" s="2"/>
      <c r="J27" s="2">
        <v>0</v>
      </c>
      <c r="K27" s="2"/>
      <c r="L27" s="1">
        <f t="shared" ref="L27:M30" si="13">B27+D27+F27+H27+J27</f>
        <v>4620680</v>
      </c>
      <c r="M27" s="14">
        <f t="shared" si="13"/>
        <v>0</v>
      </c>
      <c r="N27" s="12">
        <f>L27+M27</f>
        <v>4620680</v>
      </c>
      <c r="P27" s="3" t="s">
        <v>12</v>
      </c>
      <c r="Q27" s="2">
        <v>714</v>
      </c>
      <c r="R27" s="2">
        <v>0</v>
      </c>
      <c r="S27" s="2">
        <v>272</v>
      </c>
      <c r="T27" s="2">
        <v>0</v>
      </c>
      <c r="U27" s="2">
        <v>172</v>
      </c>
      <c r="V27" s="2">
        <v>0</v>
      </c>
      <c r="W27" s="2">
        <v>1132</v>
      </c>
      <c r="X27" s="2">
        <v>0</v>
      </c>
      <c r="Y27" s="2">
        <v>516</v>
      </c>
      <c r="Z27" s="2">
        <v>0</v>
      </c>
      <c r="AA27" s="1">
        <f t="shared" ref="AA27:AB30" si="14">Q27+S27+U27+W27+Y27</f>
        <v>2806</v>
      </c>
      <c r="AB27" s="14">
        <f t="shared" si="14"/>
        <v>0</v>
      </c>
      <c r="AC27" s="12">
        <f>AA27+AB27</f>
        <v>2806</v>
      </c>
      <c r="AE27" s="3" t="s">
        <v>12</v>
      </c>
      <c r="AF27" s="2">
        <f t="shared" ref="AF27:AR30" si="15">IFERROR(B27/Q27, "N.A.")</f>
        <v>2408.9635854341732</v>
      </c>
      <c r="AG27" s="2" t="str">
        <f t="shared" si="15"/>
        <v>N.A.</v>
      </c>
      <c r="AH27" s="2">
        <f t="shared" si="15"/>
        <v>1720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2149.1519434628976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1646.7141838916607</v>
      </c>
      <c r="AQ27" s="16" t="str">
        <f t="shared" si="15"/>
        <v>N.A.</v>
      </c>
      <c r="AR27" s="12">
        <f t="shared" si="15"/>
        <v>1646.7141838916607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2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2" t="str">
        <f t="shared" si="15"/>
        <v>N.A.</v>
      </c>
    </row>
    <row r="29" spans="1:44" ht="15" customHeight="1" thickBot="1" x14ac:dyDescent="0.3">
      <c r="A29" s="3" t="s">
        <v>14</v>
      </c>
      <c r="B29" s="2">
        <v>9696032</v>
      </c>
      <c r="C29" s="2">
        <v>13949339.999999998</v>
      </c>
      <c r="D29" s="2">
        <v>0</v>
      </c>
      <c r="E29" s="2"/>
      <c r="F29" s="2"/>
      <c r="G29" s="2"/>
      <c r="H29" s="2"/>
      <c r="I29" s="2">
        <v>73960</v>
      </c>
      <c r="J29" s="2">
        <v>0</v>
      </c>
      <c r="K29" s="2"/>
      <c r="L29" s="1">
        <f t="shared" si="13"/>
        <v>9696032</v>
      </c>
      <c r="M29" s="14">
        <f t="shared" si="13"/>
        <v>14023299.999999998</v>
      </c>
      <c r="N29" s="12">
        <f>L29+M29</f>
        <v>23719332</v>
      </c>
      <c r="P29" s="3" t="s">
        <v>14</v>
      </c>
      <c r="Q29" s="2">
        <v>2014</v>
      </c>
      <c r="R29" s="2">
        <v>2466</v>
      </c>
      <c r="S29" s="2">
        <v>120</v>
      </c>
      <c r="T29" s="2">
        <v>0</v>
      </c>
      <c r="U29" s="2">
        <v>0</v>
      </c>
      <c r="V29" s="2">
        <v>0</v>
      </c>
      <c r="W29" s="2">
        <v>0</v>
      </c>
      <c r="X29" s="2">
        <v>222</v>
      </c>
      <c r="Y29" s="2">
        <v>544</v>
      </c>
      <c r="Z29" s="2">
        <v>0</v>
      </c>
      <c r="AA29" s="1">
        <f t="shared" si="14"/>
        <v>2678</v>
      </c>
      <c r="AB29" s="14">
        <f t="shared" si="14"/>
        <v>2688</v>
      </c>
      <c r="AC29" s="12">
        <f>AA29+AB29</f>
        <v>5366</v>
      </c>
      <c r="AE29" s="3" t="s">
        <v>14</v>
      </c>
      <c r="AF29" s="2">
        <f t="shared" si="15"/>
        <v>4814.3157894736842</v>
      </c>
      <c r="AG29" s="2">
        <f t="shared" si="15"/>
        <v>5656.6666666666661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333.15315315315314</v>
      </c>
      <c r="AN29" s="2">
        <f t="shared" si="15"/>
        <v>0</v>
      </c>
      <c r="AO29" s="2" t="str">
        <f t="shared" si="15"/>
        <v>N.A.</v>
      </c>
      <c r="AP29" s="15">
        <f t="shared" si="15"/>
        <v>3620.6243465272591</v>
      </c>
      <c r="AQ29" s="16">
        <f t="shared" si="15"/>
        <v>5217.0014880952376</v>
      </c>
      <c r="AR29" s="12">
        <f t="shared" si="15"/>
        <v>4420.3004099888185</v>
      </c>
    </row>
    <row r="30" spans="1:44" ht="15" customHeight="1" thickBot="1" x14ac:dyDescent="0.3">
      <c r="A30" s="3" t="s">
        <v>15</v>
      </c>
      <c r="B30" s="2">
        <v>258000</v>
      </c>
      <c r="C30" s="2"/>
      <c r="D30" s="2">
        <v>98556</v>
      </c>
      <c r="E30" s="2"/>
      <c r="F30" s="2"/>
      <c r="G30" s="2">
        <v>0</v>
      </c>
      <c r="H30" s="2">
        <v>4918176.0000000009</v>
      </c>
      <c r="I30" s="2"/>
      <c r="J30" s="2">
        <v>0</v>
      </c>
      <c r="K30" s="2"/>
      <c r="L30" s="1">
        <f t="shared" si="13"/>
        <v>5274732.0000000009</v>
      </c>
      <c r="M30" s="14">
        <f t="shared" si="13"/>
        <v>0</v>
      </c>
      <c r="N30" s="12">
        <f>L30+M30</f>
        <v>5274732.0000000009</v>
      </c>
      <c r="P30" s="3" t="s">
        <v>15</v>
      </c>
      <c r="Q30" s="2">
        <v>120</v>
      </c>
      <c r="R30" s="2">
        <v>0</v>
      </c>
      <c r="S30" s="2">
        <v>172</v>
      </c>
      <c r="T30" s="2">
        <v>0</v>
      </c>
      <c r="U30" s="2">
        <v>0</v>
      </c>
      <c r="V30" s="2">
        <v>172</v>
      </c>
      <c r="W30" s="2">
        <v>3602</v>
      </c>
      <c r="X30" s="2">
        <v>0</v>
      </c>
      <c r="Y30" s="2">
        <v>362</v>
      </c>
      <c r="Z30" s="2">
        <v>0</v>
      </c>
      <c r="AA30" s="1">
        <f t="shared" si="14"/>
        <v>4256</v>
      </c>
      <c r="AB30" s="14">
        <f t="shared" si="14"/>
        <v>172</v>
      </c>
      <c r="AC30" s="18">
        <f>AA30+AB30</f>
        <v>4428</v>
      </c>
      <c r="AE30" s="3" t="s">
        <v>15</v>
      </c>
      <c r="AF30" s="2">
        <f t="shared" si="15"/>
        <v>2150</v>
      </c>
      <c r="AG30" s="2" t="str">
        <f t="shared" si="15"/>
        <v>N.A.</v>
      </c>
      <c r="AH30" s="2">
        <f t="shared" si="15"/>
        <v>573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1365.4014436424211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1239.3637218045114</v>
      </c>
      <c r="AQ30" s="16">
        <f t="shared" si="15"/>
        <v>0</v>
      </c>
      <c r="AR30" s="12">
        <f t="shared" si="15"/>
        <v>1191.2222222222224</v>
      </c>
    </row>
    <row r="31" spans="1:44" ht="15" customHeight="1" thickBot="1" x14ac:dyDescent="0.3">
      <c r="A31" s="4" t="s">
        <v>16</v>
      </c>
      <c r="B31" s="2">
        <f t="shared" ref="B31:K31" si="16">SUM(B27:B30)</f>
        <v>11674032</v>
      </c>
      <c r="C31" s="2">
        <f t="shared" si="16"/>
        <v>13949339.999999998</v>
      </c>
      <c r="D31" s="2">
        <f t="shared" si="16"/>
        <v>566396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7351016.0000000009</v>
      </c>
      <c r="I31" s="2">
        <f t="shared" si="16"/>
        <v>73960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19591444</v>
      </c>
      <c r="M31" s="14">
        <f t="shared" ref="M31" si="18">C31+E31+G31+I31+K31</f>
        <v>14023299.999999998</v>
      </c>
      <c r="N31" s="18">
        <f>L31+M31</f>
        <v>33614744</v>
      </c>
      <c r="P31" s="4" t="s">
        <v>16</v>
      </c>
      <c r="Q31" s="2">
        <f t="shared" ref="Q31:Z31" si="19">SUM(Q27:Q30)</f>
        <v>2848</v>
      </c>
      <c r="R31" s="2">
        <f t="shared" si="19"/>
        <v>2466</v>
      </c>
      <c r="S31" s="2">
        <f t="shared" si="19"/>
        <v>564</v>
      </c>
      <c r="T31" s="2">
        <f t="shared" si="19"/>
        <v>0</v>
      </c>
      <c r="U31" s="2">
        <f t="shared" si="19"/>
        <v>172</v>
      </c>
      <c r="V31" s="2">
        <f t="shared" si="19"/>
        <v>172</v>
      </c>
      <c r="W31" s="2">
        <f t="shared" si="19"/>
        <v>4734</v>
      </c>
      <c r="X31" s="2">
        <f t="shared" si="19"/>
        <v>222</v>
      </c>
      <c r="Y31" s="2">
        <f t="shared" si="19"/>
        <v>1422</v>
      </c>
      <c r="Z31" s="2">
        <f t="shared" si="19"/>
        <v>0</v>
      </c>
      <c r="AA31" s="1">
        <f t="shared" ref="AA31" si="20">Q31+S31+U31+W31+Y31</f>
        <v>9740</v>
      </c>
      <c r="AB31" s="14">
        <f t="shared" ref="AB31" si="21">R31+T31+V31+X31+Z31</f>
        <v>2860</v>
      </c>
      <c r="AC31" s="12">
        <f>AA31+AB31</f>
        <v>12600</v>
      </c>
      <c r="AE31" s="4" t="s">
        <v>16</v>
      </c>
      <c r="AF31" s="2">
        <f t="shared" ref="AF31:AO31" si="22">IFERROR(B31/Q31, "N.A.")</f>
        <v>4099.0280898876408</v>
      </c>
      <c r="AG31" s="2">
        <f t="shared" si="22"/>
        <v>5656.6666666666661</v>
      </c>
      <c r="AH31" s="2">
        <f t="shared" si="22"/>
        <v>1004.2482269503546</v>
      </c>
      <c r="AI31" s="2" t="str">
        <f t="shared" si="22"/>
        <v>N.A.</v>
      </c>
      <c r="AJ31" s="2">
        <f t="shared" si="22"/>
        <v>0</v>
      </c>
      <c r="AK31" s="2">
        <f t="shared" si="22"/>
        <v>0</v>
      </c>
      <c r="AL31" s="2">
        <f t="shared" si="22"/>
        <v>1552.8128432615126</v>
      </c>
      <c r="AM31" s="2">
        <f t="shared" si="22"/>
        <v>333.15315315315314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2011.441889117043</v>
      </c>
      <c r="AQ31" s="16">
        <f t="shared" ref="AQ31" si="24">IFERROR(M31/AB31, "N.A.")</f>
        <v>4903.2517482517478</v>
      </c>
      <c r="AR31" s="12">
        <f t="shared" ref="AR31" si="25">IFERROR(N31/AC31, "N.A.")</f>
        <v>2667.8368253968256</v>
      </c>
    </row>
    <row r="32" spans="1:44" ht="15" customHeight="1" thickBot="1" x14ac:dyDescent="0.3">
      <c r="A32" s="5" t="s">
        <v>0</v>
      </c>
      <c r="B32" s="46">
        <f>B31+C31</f>
        <v>25623372</v>
      </c>
      <c r="C32" s="47"/>
      <c r="D32" s="46">
        <f>D31+E31</f>
        <v>566396</v>
      </c>
      <c r="E32" s="47"/>
      <c r="F32" s="46">
        <f>F31+G31</f>
        <v>0</v>
      </c>
      <c r="G32" s="47"/>
      <c r="H32" s="46">
        <f>H31+I31</f>
        <v>7424976.0000000009</v>
      </c>
      <c r="I32" s="47"/>
      <c r="J32" s="46">
        <f>J31+K31</f>
        <v>0</v>
      </c>
      <c r="K32" s="47"/>
      <c r="L32" s="46">
        <f>L31+M31</f>
        <v>33614744</v>
      </c>
      <c r="M32" s="50"/>
      <c r="N32" s="19">
        <f>B32+D32+F32+H32+J32</f>
        <v>33614744</v>
      </c>
      <c r="P32" s="5" t="s">
        <v>0</v>
      </c>
      <c r="Q32" s="46">
        <f>Q31+R31</f>
        <v>5314</v>
      </c>
      <c r="R32" s="47"/>
      <c r="S32" s="46">
        <f>S31+T31</f>
        <v>564</v>
      </c>
      <c r="T32" s="47"/>
      <c r="U32" s="46">
        <f>U31+V31</f>
        <v>344</v>
      </c>
      <c r="V32" s="47"/>
      <c r="W32" s="46">
        <f>W31+X31</f>
        <v>4956</v>
      </c>
      <c r="X32" s="47"/>
      <c r="Y32" s="46">
        <f>Y31+Z31</f>
        <v>1422</v>
      </c>
      <c r="Z32" s="47"/>
      <c r="AA32" s="46">
        <f>AA31+AB31</f>
        <v>12600</v>
      </c>
      <c r="AB32" s="47"/>
      <c r="AC32" s="20">
        <f>Q32+S32+U32+W32+Y32</f>
        <v>12600</v>
      </c>
      <c r="AE32" s="5" t="s">
        <v>0</v>
      </c>
      <c r="AF32" s="48">
        <f>IFERROR(B32/Q32,"N.A.")</f>
        <v>4821.8614979299964</v>
      </c>
      <c r="AG32" s="49"/>
      <c r="AH32" s="48">
        <f>IFERROR(D32/S32,"N.A.")</f>
        <v>1004.2482269503546</v>
      </c>
      <c r="AI32" s="49"/>
      <c r="AJ32" s="48">
        <f>IFERROR(F32/U32,"N.A.")</f>
        <v>0</v>
      </c>
      <c r="AK32" s="49"/>
      <c r="AL32" s="48">
        <f>IFERROR(H32/W32,"N.A.")</f>
        <v>1498.1791767554482</v>
      </c>
      <c r="AM32" s="49"/>
      <c r="AN32" s="48">
        <f>IFERROR(J32/Y32,"N.A.")</f>
        <v>0</v>
      </c>
      <c r="AO32" s="49"/>
      <c r="AP32" s="48">
        <f>IFERROR(L32/AA32,"N.A.")</f>
        <v>2667.8368253968256</v>
      </c>
      <c r="AQ32" s="49"/>
      <c r="AR32" s="17">
        <f>IFERROR(N32/AC32, "N.A.")</f>
        <v>2667.8368253968256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816320</v>
      </c>
      <c r="C39" s="2"/>
      <c r="D39" s="2">
        <v>68000</v>
      </c>
      <c r="E39" s="2"/>
      <c r="F39" s="2">
        <v>342400</v>
      </c>
      <c r="G39" s="2"/>
      <c r="H39" s="2">
        <v>1507508</v>
      </c>
      <c r="I39" s="2"/>
      <c r="J39" s="2">
        <v>0</v>
      </c>
      <c r="K39" s="2"/>
      <c r="L39" s="1">
        <f t="shared" ref="L39:M42" si="26">B39+D39+F39+H39+J39</f>
        <v>2734228</v>
      </c>
      <c r="M39" s="14">
        <f t="shared" si="26"/>
        <v>0</v>
      </c>
      <c r="N39" s="12">
        <f>L39+M39</f>
        <v>2734228</v>
      </c>
      <c r="P39" s="3" t="s">
        <v>12</v>
      </c>
      <c r="Q39" s="2">
        <v>804</v>
      </c>
      <c r="R39" s="2">
        <v>0</v>
      </c>
      <c r="S39" s="2">
        <v>272</v>
      </c>
      <c r="T39" s="2">
        <v>0</v>
      </c>
      <c r="U39" s="2">
        <v>392</v>
      </c>
      <c r="V39" s="2">
        <v>0</v>
      </c>
      <c r="W39" s="2">
        <v>1428</v>
      </c>
      <c r="X39" s="2">
        <v>0</v>
      </c>
      <c r="Y39" s="2">
        <v>564</v>
      </c>
      <c r="Z39" s="2">
        <v>0</v>
      </c>
      <c r="AA39" s="1">
        <f t="shared" ref="AA39:AB42" si="27">Q39+S39+U39+W39+Y39</f>
        <v>3460</v>
      </c>
      <c r="AB39" s="14">
        <f t="shared" si="27"/>
        <v>0</v>
      </c>
      <c r="AC39" s="12">
        <f>AA39+AB39</f>
        <v>3460</v>
      </c>
      <c r="AE39" s="3" t="s">
        <v>12</v>
      </c>
      <c r="AF39" s="2">
        <f t="shared" ref="AF39:AR42" si="28">IFERROR(B39/Q39, "N.A.")</f>
        <v>1015.3233830845771</v>
      </c>
      <c r="AG39" s="2" t="str">
        <f t="shared" si="28"/>
        <v>N.A.</v>
      </c>
      <c r="AH39" s="2">
        <f t="shared" si="28"/>
        <v>250</v>
      </c>
      <c r="AI39" s="2" t="str">
        <f t="shared" si="28"/>
        <v>N.A.</v>
      </c>
      <c r="AJ39" s="2">
        <f t="shared" si="28"/>
        <v>873.46938775510205</v>
      </c>
      <c r="AK39" s="2" t="str">
        <f t="shared" si="28"/>
        <v>N.A.</v>
      </c>
      <c r="AL39" s="2">
        <f t="shared" si="28"/>
        <v>1055.6778711484594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790.23930635838155</v>
      </c>
      <c r="AQ39" s="16" t="str">
        <f t="shared" si="28"/>
        <v>N.A.</v>
      </c>
      <c r="AR39" s="12">
        <f t="shared" si="28"/>
        <v>790.23930635838155</v>
      </c>
    </row>
    <row r="40" spans="1:44" ht="15" customHeight="1" thickBot="1" x14ac:dyDescent="0.3">
      <c r="A40" s="3" t="s">
        <v>13</v>
      </c>
      <c r="B40" s="2">
        <v>0</v>
      </c>
      <c r="C40" s="2">
        <v>102400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4">
        <f t="shared" si="26"/>
        <v>102400</v>
      </c>
      <c r="N40" s="12">
        <f>L40+M40</f>
        <v>102400</v>
      </c>
      <c r="P40" s="3" t="s">
        <v>13</v>
      </c>
      <c r="Q40" s="2">
        <v>172</v>
      </c>
      <c r="R40" s="2">
        <v>64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172</v>
      </c>
      <c r="AB40" s="14">
        <f t="shared" si="27"/>
        <v>64</v>
      </c>
      <c r="AC40" s="12">
        <f>AA40+AB40</f>
        <v>236</v>
      </c>
      <c r="AE40" s="3" t="s">
        <v>13</v>
      </c>
      <c r="AF40" s="2">
        <f t="shared" si="28"/>
        <v>0</v>
      </c>
      <c r="AG40" s="2">
        <f t="shared" si="28"/>
        <v>1600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0</v>
      </c>
      <c r="AQ40" s="16">
        <f t="shared" si="28"/>
        <v>1600</v>
      </c>
      <c r="AR40" s="12">
        <f t="shared" si="28"/>
        <v>433.89830508474574</v>
      </c>
    </row>
    <row r="41" spans="1:44" ht="15" customHeight="1" thickBot="1" x14ac:dyDescent="0.3">
      <c r="A41" s="3" t="s">
        <v>14</v>
      </c>
      <c r="B41" s="2">
        <v>2144720</v>
      </c>
      <c r="C41" s="2">
        <v>7054400.0000000009</v>
      </c>
      <c r="D41" s="2"/>
      <c r="E41" s="2"/>
      <c r="F41" s="2"/>
      <c r="G41" s="2">
        <v>3264000</v>
      </c>
      <c r="H41" s="2"/>
      <c r="I41" s="2">
        <v>1463492</v>
      </c>
      <c r="J41" s="2">
        <v>0</v>
      </c>
      <c r="K41" s="2"/>
      <c r="L41" s="1">
        <f t="shared" si="26"/>
        <v>2144720</v>
      </c>
      <c r="M41" s="14">
        <f t="shared" si="26"/>
        <v>11781892</v>
      </c>
      <c r="N41" s="12">
        <f>L41+M41</f>
        <v>13926612</v>
      </c>
      <c r="P41" s="3" t="s">
        <v>14</v>
      </c>
      <c r="Q41" s="2">
        <v>816</v>
      </c>
      <c r="R41" s="2">
        <v>1280</v>
      </c>
      <c r="S41" s="2">
        <v>0</v>
      </c>
      <c r="T41" s="2">
        <v>0</v>
      </c>
      <c r="U41" s="2">
        <v>0</v>
      </c>
      <c r="V41" s="2">
        <v>272</v>
      </c>
      <c r="W41" s="2">
        <v>0</v>
      </c>
      <c r="X41" s="2">
        <v>886</v>
      </c>
      <c r="Y41" s="2">
        <v>344</v>
      </c>
      <c r="Z41" s="2">
        <v>0</v>
      </c>
      <c r="AA41" s="1">
        <f t="shared" si="27"/>
        <v>1160</v>
      </c>
      <c r="AB41" s="14">
        <f t="shared" si="27"/>
        <v>2438</v>
      </c>
      <c r="AC41" s="12">
        <f>AA41+AB41</f>
        <v>3598</v>
      </c>
      <c r="AE41" s="3" t="s">
        <v>14</v>
      </c>
      <c r="AF41" s="2">
        <f t="shared" si="28"/>
        <v>2628.3333333333335</v>
      </c>
      <c r="AG41" s="2">
        <f t="shared" si="28"/>
        <v>5511.2500000000009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12000</v>
      </c>
      <c r="AL41" s="2" t="str">
        <f t="shared" si="28"/>
        <v>N.A.</v>
      </c>
      <c r="AM41" s="2">
        <f t="shared" si="28"/>
        <v>1651.7968397291197</v>
      </c>
      <c r="AN41" s="2">
        <f t="shared" si="28"/>
        <v>0</v>
      </c>
      <c r="AO41" s="2" t="str">
        <f t="shared" si="28"/>
        <v>N.A.</v>
      </c>
      <c r="AP41" s="15">
        <f t="shared" si="28"/>
        <v>1848.8965517241379</v>
      </c>
      <c r="AQ41" s="16">
        <f t="shared" si="28"/>
        <v>4832.6054142739949</v>
      </c>
      <c r="AR41" s="12">
        <f t="shared" si="28"/>
        <v>3870.6536964980546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4">
        <f t="shared" si="26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64</v>
      </c>
      <c r="Z42" s="2">
        <v>0</v>
      </c>
      <c r="AA42" s="1">
        <f t="shared" si="27"/>
        <v>64</v>
      </c>
      <c r="AB42" s="14">
        <f t="shared" si="27"/>
        <v>0</v>
      </c>
      <c r="AC42" s="12">
        <f>AA42+AB42</f>
        <v>64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2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2961040</v>
      </c>
      <c r="C43" s="2">
        <f t="shared" si="29"/>
        <v>7156800.0000000009</v>
      </c>
      <c r="D43" s="2">
        <f t="shared" si="29"/>
        <v>68000</v>
      </c>
      <c r="E43" s="2">
        <f t="shared" si="29"/>
        <v>0</v>
      </c>
      <c r="F43" s="2">
        <f t="shared" si="29"/>
        <v>342400</v>
      </c>
      <c r="G43" s="2">
        <f t="shared" si="29"/>
        <v>3264000</v>
      </c>
      <c r="H43" s="2">
        <f t="shared" si="29"/>
        <v>1507508</v>
      </c>
      <c r="I43" s="2">
        <f t="shared" si="29"/>
        <v>1463492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4878948</v>
      </c>
      <c r="M43" s="14">
        <f t="shared" ref="M43" si="31">C43+E43+G43+I43+K43</f>
        <v>11884292</v>
      </c>
      <c r="N43" s="18">
        <f>L43+M43</f>
        <v>16763240</v>
      </c>
      <c r="P43" s="4" t="s">
        <v>16</v>
      </c>
      <c r="Q43" s="2">
        <f t="shared" ref="Q43:Z43" si="32">SUM(Q39:Q42)</f>
        <v>1792</v>
      </c>
      <c r="R43" s="2">
        <f t="shared" si="32"/>
        <v>1344</v>
      </c>
      <c r="S43" s="2">
        <f t="shared" si="32"/>
        <v>272</v>
      </c>
      <c r="T43" s="2">
        <f t="shared" si="32"/>
        <v>0</v>
      </c>
      <c r="U43" s="2">
        <f t="shared" si="32"/>
        <v>392</v>
      </c>
      <c r="V43" s="2">
        <f t="shared" si="32"/>
        <v>272</v>
      </c>
      <c r="W43" s="2">
        <f t="shared" si="32"/>
        <v>1428</v>
      </c>
      <c r="X43" s="2">
        <f t="shared" si="32"/>
        <v>886</v>
      </c>
      <c r="Y43" s="2">
        <f t="shared" si="32"/>
        <v>972</v>
      </c>
      <c r="Z43" s="2">
        <f t="shared" si="32"/>
        <v>0</v>
      </c>
      <c r="AA43" s="1">
        <f t="shared" ref="AA43" si="33">Q43+S43+U43+W43+Y43</f>
        <v>4856</v>
      </c>
      <c r="AB43" s="14">
        <f t="shared" ref="AB43" si="34">R43+T43+V43+X43+Z43</f>
        <v>2502</v>
      </c>
      <c r="AC43" s="18">
        <f>AA43+AB43</f>
        <v>7358</v>
      </c>
      <c r="AE43" s="4" t="s">
        <v>16</v>
      </c>
      <c r="AF43" s="2">
        <f t="shared" ref="AF43:AO43" si="35">IFERROR(B43/Q43, "N.A.")</f>
        <v>1652.3660714285713</v>
      </c>
      <c r="AG43" s="2">
        <f t="shared" si="35"/>
        <v>5325.0000000000009</v>
      </c>
      <c r="AH43" s="2">
        <f t="shared" si="35"/>
        <v>250</v>
      </c>
      <c r="AI43" s="2" t="str">
        <f t="shared" si="35"/>
        <v>N.A.</v>
      </c>
      <c r="AJ43" s="2">
        <f t="shared" si="35"/>
        <v>873.46938775510205</v>
      </c>
      <c r="AK43" s="2">
        <f t="shared" si="35"/>
        <v>12000</v>
      </c>
      <c r="AL43" s="2">
        <f t="shared" si="35"/>
        <v>1055.6778711484594</v>
      </c>
      <c r="AM43" s="2">
        <f t="shared" si="35"/>
        <v>1651.7968397291197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1004.7257001647447</v>
      </c>
      <c r="AQ43" s="16">
        <f t="shared" ref="AQ43" si="37">IFERROR(M43/AB43, "N.A.")</f>
        <v>4749.9168665067946</v>
      </c>
      <c r="AR43" s="12">
        <f t="shared" ref="AR43" si="38">IFERROR(N43/AC43, "N.A.")</f>
        <v>2278.2332155477034</v>
      </c>
    </row>
    <row r="44" spans="1:44" ht="15" customHeight="1" thickBot="1" x14ac:dyDescent="0.3">
      <c r="A44" s="5" t="s">
        <v>0</v>
      </c>
      <c r="B44" s="46">
        <f>B43+C43</f>
        <v>10117840</v>
      </c>
      <c r="C44" s="47"/>
      <c r="D44" s="46">
        <f>D43+E43</f>
        <v>68000</v>
      </c>
      <c r="E44" s="47"/>
      <c r="F44" s="46">
        <f>F43+G43</f>
        <v>3606400</v>
      </c>
      <c r="G44" s="47"/>
      <c r="H44" s="46">
        <f>H43+I43</f>
        <v>2971000</v>
      </c>
      <c r="I44" s="47"/>
      <c r="J44" s="46">
        <f>J43+K43</f>
        <v>0</v>
      </c>
      <c r="K44" s="47"/>
      <c r="L44" s="46">
        <f>L43+M43</f>
        <v>16763240</v>
      </c>
      <c r="M44" s="50"/>
      <c r="N44" s="19">
        <f>B44+D44+F44+H44+J44</f>
        <v>16763240</v>
      </c>
      <c r="P44" s="5" t="s">
        <v>0</v>
      </c>
      <c r="Q44" s="46">
        <f>Q43+R43</f>
        <v>3136</v>
      </c>
      <c r="R44" s="47"/>
      <c r="S44" s="46">
        <f>S43+T43</f>
        <v>272</v>
      </c>
      <c r="T44" s="47"/>
      <c r="U44" s="46">
        <f>U43+V43</f>
        <v>664</v>
      </c>
      <c r="V44" s="47"/>
      <c r="W44" s="46">
        <f>W43+X43</f>
        <v>2314</v>
      </c>
      <c r="X44" s="47"/>
      <c r="Y44" s="46">
        <f>Y43+Z43</f>
        <v>972</v>
      </c>
      <c r="Z44" s="47"/>
      <c r="AA44" s="46">
        <f>AA43+AB43</f>
        <v>7358</v>
      </c>
      <c r="AB44" s="50"/>
      <c r="AC44" s="19">
        <f>Q44+S44+U44+W44+Y44</f>
        <v>7358</v>
      </c>
      <c r="AE44" s="5" t="s">
        <v>0</v>
      </c>
      <c r="AF44" s="48">
        <f>IFERROR(B44/Q44,"N.A.")</f>
        <v>3226.3520408163267</v>
      </c>
      <c r="AG44" s="49"/>
      <c r="AH44" s="48">
        <f>IFERROR(D44/S44,"N.A.")</f>
        <v>250</v>
      </c>
      <c r="AI44" s="49"/>
      <c r="AJ44" s="48">
        <f>IFERROR(F44/U44,"N.A.")</f>
        <v>5431.325301204819</v>
      </c>
      <c r="AK44" s="49"/>
      <c r="AL44" s="48">
        <f>IFERROR(H44/W44,"N.A.")</f>
        <v>1283.9239412273121</v>
      </c>
      <c r="AM44" s="49"/>
      <c r="AN44" s="48">
        <f>IFERROR(J44/Y44,"N.A.")</f>
        <v>0</v>
      </c>
      <c r="AO44" s="49"/>
      <c r="AP44" s="48">
        <f>IFERROR(L44/AA44,"N.A.")</f>
        <v>2278.2332155477034</v>
      </c>
      <c r="AQ44" s="49"/>
      <c r="AR44" s="17">
        <f>IFERROR(N44/AC44, "N.A.")</f>
        <v>2278.2332155477034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1755044.9999999998</v>
      </c>
      <c r="C15" s="2"/>
      <c r="D15" s="2">
        <v>302720</v>
      </c>
      <c r="E15" s="2"/>
      <c r="F15" s="2"/>
      <c r="G15" s="2"/>
      <c r="H15" s="2">
        <v>3259892</v>
      </c>
      <c r="I15" s="2"/>
      <c r="J15" s="2">
        <v>0</v>
      </c>
      <c r="K15" s="2"/>
      <c r="L15" s="1">
        <f t="shared" ref="L15:M18" si="0">B15+D15+F15+H15+J15</f>
        <v>5317657</v>
      </c>
      <c r="M15" s="14">
        <f t="shared" si="0"/>
        <v>0</v>
      </c>
      <c r="N15" s="12">
        <f>L15+M15</f>
        <v>5317657</v>
      </c>
      <c r="P15" s="3" t="s">
        <v>12</v>
      </c>
      <c r="Q15" s="2">
        <v>541</v>
      </c>
      <c r="R15" s="2">
        <v>0</v>
      </c>
      <c r="S15" s="2">
        <v>88</v>
      </c>
      <c r="T15" s="2">
        <v>0</v>
      </c>
      <c r="U15" s="2">
        <v>0</v>
      </c>
      <c r="V15" s="2">
        <v>0</v>
      </c>
      <c r="W15" s="2">
        <v>1283</v>
      </c>
      <c r="X15" s="2">
        <v>0</v>
      </c>
      <c r="Y15" s="2">
        <v>142</v>
      </c>
      <c r="Z15" s="2">
        <v>0</v>
      </c>
      <c r="AA15" s="1">
        <f t="shared" ref="AA15:AB18" si="1">Q15+S15+U15+W15+Y15</f>
        <v>2054</v>
      </c>
      <c r="AB15" s="14">
        <f t="shared" si="1"/>
        <v>0</v>
      </c>
      <c r="AC15" s="12">
        <f>AA15+AB15</f>
        <v>2054</v>
      </c>
      <c r="AE15" s="3" t="s">
        <v>12</v>
      </c>
      <c r="AF15" s="2">
        <f t="shared" ref="AF15:AR18" si="2">IFERROR(B15/Q15, "N.A.")</f>
        <v>3244.0757855822549</v>
      </c>
      <c r="AG15" s="2" t="str">
        <f t="shared" si="2"/>
        <v>N.A.</v>
      </c>
      <c r="AH15" s="2">
        <f t="shared" si="2"/>
        <v>3440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2540.8355416991426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2588.9274586173319</v>
      </c>
      <c r="AQ15" s="16" t="str">
        <f t="shared" si="2"/>
        <v>N.A.</v>
      </c>
      <c r="AR15" s="12">
        <f t="shared" si="2"/>
        <v>2588.9274586173319</v>
      </c>
    </row>
    <row r="16" spans="1:44" ht="15" customHeight="1" thickBot="1" x14ac:dyDescent="0.3">
      <c r="A16" s="3" t="s">
        <v>13</v>
      </c>
      <c r="B16" s="2">
        <v>154800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154800</v>
      </c>
      <c r="M16" s="14">
        <f t="shared" si="0"/>
        <v>0</v>
      </c>
      <c r="N16" s="12">
        <f>L16+M16</f>
        <v>154800</v>
      </c>
      <c r="P16" s="3" t="s">
        <v>13</v>
      </c>
      <c r="Q16" s="2">
        <v>120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120</v>
      </c>
      <c r="AB16" s="14">
        <f t="shared" si="1"/>
        <v>0</v>
      </c>
      <c r="AC16" s="12">
        <f>AA16+AB16</f>
        <v>120</v>
      </c>
      <c r="AE16" s="3" t="s">
        <v>13</v>
      </c>
      <c r="AF16" s="2">
        <f t="shared" si="2"/>
        <v>1290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1290</v>
      </c>
      <c r="AQ16" s="16" t="str">
        <f t="shared" si="2"/>
        <v>N.A.</v>
      </c>
      <c r="AR16" s="12">
        <f t="shared" si="2"/>
        <v>1290</v>
      </c>
    </row>
    <row r="17" spans="1:44" ht="15" customHeight="1" thickBot="1" x14ac:dyDescent="0.3">
      <c r="A17" s="3" t="s">
        <v>14</v>
      </c>
      <c r="B17" s="2">
        <v>3037277.9999999995</v>
      </c>
      <c r="C17" s="2">
        <v>6222400</v>
      </c>
      <c r="D17" s="2">
        <v>1029110</v>
      </c>
      <c r="E17" s="2"/>
      <c r="F17" s="2"/>
      <c r="G17" s="2">
        <v>436650</v>
      </c>
      <c r="H17" s="2"/>
      <c r="I17" s="2">
        <v>2192420.0000000005</v>
      </c>
      <c r="J17" s="2">
        <v>0</v>
      </c>
      <c r="K17" s="2"/>
      <c r="L17" s="1">
        <f t="shared" si="0"/>
        <v>4066387.9999999995</v>
      </c>
      <c r="M17" s="14">
        <f t="shared" si="0"/>
        <v>8851470</v>
      </c>
      <c r="N17" s="12">
        <f>L17+M17</f>
        <v>12917858</v>
      </c>
      <c r="P17" s="3" t="s">
        <v>14</v>
      </c>
      <c r="Q17" s="2">
        <v>1163</v>
      </c>
      <c r="R17" s="2">
        <v>1244</v>
      </c>
      <c r="S17" s="2">
        <v>206</v>
      </c>
      <c r="T17" s="2">
        <v>0</v>
      </c>
      <c r="U17" s="2">
        <v>0</v>
      </c>
      <c r="V17" s="2">
        <v>142</v>
      </c>
      <c r="W17" s="2">
        <v>0</v>
      </c>
      <c r="X17" s="2">
        <v>1546</v>
      </c>
      <c r="Y17" s="2">
        <v>1174</v>
      </c>
      <c r="Z17" s="2">
        <v>0</v>
      </c>
      <c r="AA17" s="1">
        <f t="shared" si="1"/>
        <v>2543</v>
      </c>
      <c r="AB17" s="14">
        <f t="shared" si="1"/>
        <v>2932</v>
      </c>
      <c r="AC17" s="12">
        <f>AA17+AB17</f>
        <v>5475</v>
      </c>
      <c r="AE17" s="3" t="s">
        <v>14</v>
      </c>
      <c r="AF17" s="2">
        <f t="shared" si="2"/>
        <v>2611.5889939810831</v>
      </c>
      <c r="AG17" s="2">
        <f t="shared" si="2"/>
        <v>5001.9292604501607</v>
      </c>
      <c r="AH17" s="2">
        <f t="shared" si="2"/>
        <v>4995.6796116504856</v>
      </c>
      <c r="AI17" s="2" t="str">
        <f t="shared" si="2"/>
        <v>N.A.</v>
      </c>
      <c r="AJ17" s="2" t="str">
        <f t="shared" si="2"/>
        <v>N.A.</v>
      </c>
      <c r="AK17" s="2">
        <f t="shared" si="2"/>
        <v>3075</v>
      </c>
      <c r="AL17" s="2" t="str">
        <f t="shared" si="2"/>
        <v>N.A.</v>
      </c>
      <c r="AM17" s="2">
        <f t="shared" si="2"/>
        <v>1418.1241914618372</v>
      </c>
      <c r="AN17" s="2">
        <f t="shared" si="2"/>
        <v>0</v>
      </c>
      <c r="AO17" s="2" t="str">
        <f t="shared" si="2"/>
        <v>N.A.</v>
      </c>
      <c r="AP17" s="15">
        <f t="shared" si="2"/>
        <v>1599.0515139598897</v>
      </c>
      <c r="AQ17" s="16">
        <f t="shared" si="2"/>
        <v>3018.918826739427</v>
      </c>
      <c r="AR17" s="12">
        <f t="shared" si="2"/>
        <v>2359.4261187214611</v>
      </c>
    </row>
    <row r="18" spans="1:44" ht="15" customHeight="1" thickBot="1" x14ac:dyDescent="0.3">
      <c r="A18" s="3" t="s">
        <v>15</v>
      </c>
      <c r="B18" s="2">
        <v>1307200.0000000002</v>
      </c>
      <c r="C18" s="2"/>
      <c r="D18" s="2">
        <v>948752</v>
      </c>
      <c r="E18" s="2"/>
      <c r="F18" s="2"/>
      <c r="G18" s="2">
        <v>0</v>
      </c>
      <c r="H18" s="2">
        <v>37839.999999999993</v>
      </c>
      <c r="I18" s="2"/>
      <c r="J18" s="2"/>
      <c r="K18" s="2"/>
      <c r="L18" s="1">
        <f t="shared" si="0"/>
        <v>2293792</v>
      </c>
      <c r="M18" s="14">
        <f t="shared" si="0"/>
        <v>0</v>
      </c>
      <c r="N18" s="12">
        <f>L18+M18</f>
        <v>2293792</v>
      </c>
      <c r="P18" s="3" t="s">
        <v>15</v>
      </c>
      <c r="Q18" s="2">
        <v>592</v>
      </c>
      <c r="R18" s="2">
        <v>0</v>
      </c>
      <c r="S18" s="2">
        <v>408</v>
      </c>
      <c r="T18" s="2">
        <v>0</v>
      </c>
      <c r="U18" s="2">
        <v>0</v>
      </c>
      <c r="V18" s="2">
        <v>120</v>
      </c>
      <c r="W18" s="2">
        <v>686</v>
      </c>
      <c r="X18" s="2">
        <v>0</v>
      </c>
      <c r="Y18" s="2">
        <v>0</v>
      </c>
      <c r="Z18" s="2">
        <v>0</v>
      </c>
      <c r="AA18" s="1">
        <f t="shared" si="1"/>
        <v>1686</v>
      </c>
      <c r="AB18" s="14">
        <f t="shared" si="1"/>
        <v>120</v>
      </c>
      <c r="AC18" s="18">
        <f>AA18+AB18</f>
        <v>1806</v>
      </c>
      <c r="AE18" s="3" t="s">
        <v>15</v>
      </c>
      <c r="AF18" s="2">
        <f t="shared" si="2"/>
        <v>2208.1081081081084</v>
      </c>
      <c r="AG18" s="2" t="str">
        <f t="shared" si="2"/>
        <v>N.A.</v>
      </c>
      <c r="AH18" s="2">
        <f t="shared" si="2"/>
        <v>2325.372549019608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55.160349854227391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1360.4934756820878</v>
      </c>
      <c r="AQ18" s="16">
        <f t="shared" si="2"/>
        <v>0</v>
      </c>
      <c r="AR18" s="12">
        <f t="shared" si="2"/>
        <v>1270.0952380952381</v>
      </c>
    </row>
    <row r="19" spans="1:44" ht="15" customHeight="1" thickBot="1" x14ac:dyDescent="0.3">
      <c r="A19" s="4" t="s">
        <v>16</v>
      </c>
      <c r="B19" s="2">
        <f t="shared" ref="B19:K19" si="3">SUM(B15:B18)</f>
        <v>6254322.9999999991</v>
      </c>
      <c r="C19" s="2">
        <f t="shared" si="3"/>
        <v>6222400</v>
      </c>
      <c r="D19" s="2">
        <f t="shared" si="3"/>
        <v>2280582</v>
      </c>
      <c r="E19" s="2">
        <f t="shared" si="3"/>
        <v>0</v>
      </c>
      <c r="F19" s="2">
        <f t="shared" si="3"/>
        <v>0</v>
      </c>
      <c r="G19" s="2">
        <f t="shared" si="3"/>
        <v>436650</v>
      </c>
      <c r="H19" s="2">
        <f t="shared" si="3"/>
        <v>3297732</v>
      </c>
      <c r="I19" s="2">
        <f t="shared" si="3"/>
        <v>2192420.0000000005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11832637</v>
      </c>
      <c r="M19" s="14">
        <f t="shared" ref="M19" si="5">C19+E19+G19+I19+K19</f>
        <v>8851470</v>
      </c>
      <c r="N19" s="18">
        <f>L19+M19</f>
        <v>20684107</v>
      </c>
      <c r="P19" s="4" t="s">
        <v>16</v>
      </c>
      <c r="Q19" s="2">
        <f t="shared" ref="Q19:Z19" si="6">SUM(Q15:Q18)</f>
        <v>2416</v>
      </c>
      <c r="R19" s="2">
        <f t="shared" si="6"/>
        <v>1244</v>
      </c>
      <c r="S19" s="2">
        <f t="shared" si="6"/>
        <v>702</v>
      </c>
      <c r="T19" s="2">
        <f t="shared" si="6"/>
        <v>0</v>
      </c>
      <c r="U19" s="2">
        <f t="shared" si="6"/>
        <v>0</v>
      </c>
      <c r="V19" s="2">
        <f t="shared" si="6"/>
        <v>262</v>
      </c>
      <c r="W19" s="2">
        <f t="shared" si="6"/>
        <v>1969</v>
      </c>
      <c r="X19" s="2">
        <f t="shared" si="6"/>
        <v>1546</v>
      </c>
      <c r="Y19" s="2">
        <f t="shared" si="6"/>
        <v>1316</v>
      </c>
      <c r="Z19" s="2">
        <f t="shared" si="6"/>
        <v>0</v>
      </c>
      <c r="AA19" s="1">
        <f t="shared" ref="AA19" si="7">Q19+S19+U19+W19+Y19</f>
        <v>6403</v>
      </c>
      <c r="AB19" s="14">
        <f t="shared" ref="AB19" si="8">R19+T19+V19+X19+Z19</f>
        <v>3052</v>
      </c>
      <c r="AC19" s="12">
        <f>AA19+AB19</f>
        <v>9455</v>
      </c>
      <c r="AE19" s="4" t="s">
        <v>16</v>
      </c>
      <c r="AF19" s="2">
        <f t="shared" ref="AF19:AO19" si="9">IFERROR(B19/Q19, "N.A.")</f>
        <v>2588.7098509933771</v>
      </c>
      <c r="AG19" s="2">
        <f t="shared" si="9"/>
        <v>5001.9292604501607</v>
      </c>
      <c r="AH19" s="2">
        <f t="shared" si="9"/>
        <v>3248.6923076923076</v>
      </c>
      <c r="AI19" s="2" t="str">
        <f t="shared" si="9"/>
        <v>N.A.</v>
      </c>
      <c r="AJ19" s="2" t="str">
        <f t="shared" si="9"/>
        <v>N.A.</v>
      </c>
      <c r="AK19" s="2">
        <f t="shared" si="9"/>
        <v>1666.6030534351146</v>
      </c>
      <c r="AL19" s="2">
        <f t="shared" si="9"/>
        <v>1674.8257998984257</v>
      </c>
      <c r="AM19" s="2">
        <f t="shared" si="9"/>
        <v>1418.1241914618372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1847.9832890832422</v>
      </c>
      <c r="AQ19" s="16">
        <f t="shared" ref="AQ19" si="11">IFERROR(M19/AB19, "N.A.")</f>
        <v>2900.2195281782438</v>
      </c>
      <c r="AR19" s="12">
        <f t="shared" ref="AR19" si="12">IFERROR(N19/AC19, "N.A.")</f>
        <v>2187.6369116869382</v>
      </c>
    </row>
    <row r="20" spans="1:44" ht="15" customHeight="1" thickBot="1" x14ac:dyDescent="0.3">
      <c r="A20" s="5" t="s">
        <v>0</v>
      </c>
      <c r="B20" s="46">
        <f>B19+C19</f>
        <v>12476723</v>
      </c>
      <c r="C20" s="47"/>
      <c r="D20" s="46">
        <f>D19+E19</f>
        <v>2280582</v>
      </c>
      <c r="E20" s="47"/>
      <c r="F20" s="46">
        <f>F19+G19</f>
        <v>436650</v>
      </c>
      <c r="G20" s="47"/>
      <c r="H20" s="46">
        <f>H19+I19</f>
        <v>5490152</v>
      </c>
      <c r="I20" s="47"/>
      <c r="J20" s="46">
        <f>J19+K19</f>
        <v>0</v>
      </c>
      <c r="K20" s="47"/>
      <c r="L20" s="46">
        <f>L19+M19</f>
        <v>20684107</v>
      </c>
      <c r="M20" s="50"/>
      <c r="N20" s="19">
        <f>B20+D20+F20+H20+J20</f>
        <v>20684107</v>
      </c>
      <c r="P20" s="5" t="s">
        <v>0</v>
      </c>
      <c r="Q20" s="46">
        <f>Q19+R19</f>
        <v>3660</v>
      </c>
      <c r="R20" s="47"/>
      <c r="S20" s="46">
        <f>S19+T19</f>
        <v>702</v>
      </c>
      <c r="T20" s="47"/>
      <c r="U20" s="46">
        <f>U19+V19</f>
        <v>262</v>
      </c>
      <c r="V20" s="47"/>
      <c r="W20" s="46">
        <f>W19+X19</f>
        <v>3515</v>
      </c>
      <c r="X20" s="47"/>
      <c r="Y20" s="46">
        <f>Y19+Z19</f>
        <v>1316</v>
      </c>
      <c r="Z20" s="47"/>
      <c r="AA20" s="46">
        <f>AA19+AB19</f>
        <v>9455</v>
      </c>
      <c r="AB20" s="47"/>
      <c r="AC20" s="20">
        <f>Q20+S20+U20+W20+Y20</f>
        <v>9455</v>
      </c>
      <c r="AE20" s="5" t="s">
        <v>0</v>
      </c>
      <c r="AF20" s="48">
        <f>IFERROR(B20/Q20,"N.A.")</f>
        <v>3408.9407103825138</v>
      </c>
      <c r="AG20" s="49"/>
      <c r="AH20" s="48">
        <f>IFERROR(D20/S20,"N.A.")</f>
        <v>3248.6923076923076</v>
      </c>
      <c r="AI20" s="49"/>
      <c r="AJ20" s="48">
        <f>IFERROR(F20/U20,"N.A.")</f>
        <v>1666.6030534351146</v>
      </c>
      <c r="AK20" s="49"/>
      <c r="AL20" s="48">
        <f>IFERROR(H20/W20,"N.A.")</f>
        <v>1561.9209103840683</v>
      </c>
      <c r="AM20" s="49"/>
      <c r="AN20" s="48">
        <f>IFERROR(J20/Y20,"N.A.")</f>
        <v>0</v>
      </c>
      <c r="AO20" s="49"/>
      <c r="AP20" s="48">
        <f>IFERROR(L20/AA20,"N.A.")</f>
        <v>2187.6369116869382</v>
      </c>
      <c r="AQ20" s="49"/>
      <c r="AR20" s="17">
        <f>IFERROR(N20/AC20, "N.A.")</f>
        <v>2187.6369116869382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1755044.9999999998</v>
      </c>
      <c r="C27" s="2"/>
      <c r="D27" s="2">
        <v>302720</v>
      </c>
      <c r="E27" s="2"/>
      <c r="F27" s="2"/>
      <c r="G27" s="2"/>
      <c r="H27" s="2">
        <v>2400902</v>
      </c>
      <c r="I27" s="2"/>
      <c r="J27" s="2"/>
      <c r="K27" s="2"/>
      <c r="L27" s="1">
        <f t="shared" ref="L27:M30" si="13">B27+D27+F27+H27+J27</f>
        <v>4458667</v>
      </c>
      <c r="M27" s="14">
        <f t="shared" si="13"/>
        <v>0</v>
      </c>
      <c r="N27" s="12">
        <f>L27+M27</f>
        <v>4458667</v>
      </c>
      <c r="P27" s="3" t="s">
        <v>12</v>
      </c>
      <c r="Q27" s="2">
        <v>541</v>
      </c>
      <c r="R27" s="2">
        <v>0</v>
      </c>
      <c r="S27" s="2">
        <v>88</v>
      </c>
      <c r="T27" s="2">
        <v>0</v>
      </c>
      <c r="U27" s="2">
        <v>0</v>
      </c>
      <c r="V27" s="2">
        <v>0</v>
      </c>
      <c r="W27" s="2">
        <v>709</v>
      </c>
      <c r="X27" s="2">
        <v>0</v>
      </c>
      <c r="Y27" s="2">
        <v>0</v>
      </c>
      <c r="Z27" s="2">
        <v>0</v>
      </c>
      <c r="AA27" s="1">
        <f t="shared" ref="AA27:AB30" si="14">Q27+S27+U27+W27+Y27</f>
        <v>1338</v>
      </c>
      <c r="AB27" s="14">
        <f t="shared" si="14"/>
        <v>0</v>
      </c>
      <c r="AC27" s="12">
        <f>AA27+AB27</f>
        <v>1338</v>
      </c>
      <c r="AE27" s="3" t="s">
        <v>12</v>
      </c>
      <c r="AF27" s="2">
        <f t="shared" ref="AF27:AR30" si="15">IFERROR(B27/Q27, "N.A.")</f>
        <v>3244.0757855822549</v>
      </c>
      <c r="AG27" s="2" t="str">
        <f t="shared" si="15"/>
        <v>N.A.</v>
      </c>
      <c r="AH27" s="2">
        <f t="shared" si="15"/>
        <v>3440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3386.3215796897039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3332.3370702541106</v>
      </c>
      <c r="AQ27" s="16" t="str">
        <f t="shared" si="15"/>
        <v>N.A.</v>
      </c>
      <c r="AR27" s="12">
        <f t="shared" si="15"/>
        <v>3332.3370702541106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2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2" t="str">
        <f t="shared" si="15"/>
        <v>N.A.</v>
      </c>
    </row>
    <row r="29" spans="1:44" ht="15" customHeight="1" thickBot="1" x14ac:dyDescent="0.3">
      <c r="A29" s="3" t="s">
        <v>14</v>
      </c>
      <c r="B29" s="2">
        <v>2557277.9999999995</v>
      </c>
      <c r="C29" s="2">
        <v>5938400</v>
      </c>
      <c r="D29" s="2">
        <v>824310</v>
      </c>
      <c r="E29" s="2"/>
      <c r="F29" s="2"/>
      <c r="G29" s="2">
        <v>436650</v>
      </c>
      <c r="H29" s="2"/>
      <c r="I29" s="2">
        <v>1608340</v>
      </c>
      <c r="J29" s="2">
        <v>0</v>
      </c>
      <c r="K29" s="2"/>
      <c r="L29" s="1">
        <f t="shared" si="13"/>
        <v>3381587.9999999995</v>
      </c>
      <c r="M29" s="14">
        <f t="shared" si="13"/>
        <v>7983390</v>
      </c>
      <c r="N29" s="12">
        <f>L29+M29</f>
        <v>11364978</v>
      </c>
      <c r="P29" s="3" t="s">
        <v>14</v>
      </c>
      <c r="Q29" s="2">
        <v>923</v>
      </c>
      <c r="R29" s="2">
        <v>1173</v>
      </c>
      <c r="S29" s="2">
        <v>142</v>
      </c>
      <c r="T29" s="2">
        <v>0</v>
      </c>
      <c r="U29" s="2">
        <v>0</v>
      </c>
      <c r="V29" s="2">
        <v>142</v>
      </c>
      <c r="W29" s="2">
        <v>0</v>
      </c>
      <c r="X29" s="2">
        <v>1198</v>
      </c>
      <c r="Y29" s="2">
        <v>352</v>
      </c>
      <c r="Z29" s="2">
        <v>0</v>
      </c>
      <c r="AA29" s="1">
        <f t="shared" si="14"/>
        <v>1417</v>
      </c>
      <c r="AB29" s="14">
        <f t="shared" si="14"/>
        <v>2513</v>
      </c>
      <c r="AC29" s="12">
        <f>AA29+AB29</f>
        <v>3930</v>
      </c>
      <c r="AE29" s="3" t="s">
        <v>14</v>
      </c>
      <c r="AF29" s="2">
        <f t="shared" si="15"/>
        <v>2770.6153846153843</v>
      </c>
      <c r="AG29" s="2">
        <f t="shared" si="15"/>
        <v>5062.5745950554137</v>
      </c>
      <c r="AH29" s="2">
        <f t="shared" si="15"/>
        <v>5805</v>
      </c>
      <c r="AI29" s="2" t="str">
        <f t="shared" si="15"/>
        <v>N.A.</v>
      </c>
      <c r="AJ29" s="2" t="str">
        <f t="shared" si="15"/>
        <v>N.A.</v>
      </c>
      <c r="AK29" s="2">
        <f t="shared" si="15"/>
        <v>3075</v>
      </c>
      <c r="AL29" s="2" t="str">
        <f t="shared" si="15"/>
        <v>N.A.</v>
      </c>
      <c r="AM29" s="2">
        <f t="shared" si="15"/>
        <v>1342.5208681135225</v>
      </c>
      <c r="AN29" s="2">
        <f t="shared" si="15"/>
        <v>0</v>
      </c>
      <c r="AO29" s="2" t="str">
        <f t="shared" si="15"/>
        <v>N.A.</v>
      </c>
      <c r="AP29" s="15">
        <f t="shared" si="15"/>
        <v>2386.4417784050806</v>
      </c>
      <c r="AQ29" s="16">
        <f t="shared" si="15"/>
        <v>3176.8364504576202</v>
      </c>
      <c r="AR29" s="12">
        <f t="shared" si="15"/>
        <v>2891.8519083969468</v>
      </c>
    </row>
    <row r="30" spans="1:44" ht="15" customHeight="1" thickBot="1" x14ac:dyDescent="0.3">
      <c r="A30" s="3" t="s">
        <v>15</v>
      </c>
      <c r="B30" s="2">
        <v>1307200.0000000002</v>
      </c>
      <c r="C30" s="2"/>
      <c r="D30" s="2">
        <v>948752</v>
      </c>
      <c r="E30" s="2"/>
      <c r="F30" s="2"/>
      <c r="G30" s="2">
        <v>0</v>
      </c>
      <c r="H30" s="2">
        <v>0</v>
      </c>
      <c r="I30" s="2"/>
      <c r="J30" s="2"/>
      <c r="K30" s="2"/>
      <c r="L30" s="1">
        <f t="shared" si="13"/>
        <v>2255952</v>
      </c>
      <c r="M30" s="14">
        <f t="shared" si="13"/>
        <v>0</v>
      </c>
      <c r="N30" s="12">
        <f>L30+M30</f>
        <v>2255952</v>
      </c>
      <c r="P30" s="3" t="s">
        <v>15</v>
      </c>
      <c r="Q30" s="2">
        <v>592</v>
      </c>
      <c r="R30" s="2">
        <v>0</v>
      </c>
      <c r="S30" s="2">
        <v>408</v>
      </c>
      <c r="T30" s="2">
        <v>0</v>
      </c>
      <c r="U30" s="2">
        <v>0</v>
      </c>
      <c r="V30" s="2">
        <v>120</v>
      </c>
      <c r="W30" s="2">
        <v>598</v>
      </c>
      <c r="X30" s="2">
        <v>0</v>
      </c>
      <c r="Y30" s="2">
        <v>0</v>
      </c>
      <c r="Z30" s="2">
        <v>0</v>
      </c>
      <c r="AA30" s="1">
        <f t="shared" si="14"/>
        <v>1598</v>
      </c>
      <c r="AB30" s="14">
        <f t="shared" si="14"/>
        <v>120</v>
      </c>
      <c r="AC30" s="18">
        <f>AA30+AB30</f>
        <v>1718</v>
      </c>
      <c r="AE30" s="3" t="s">
        <v>15</v>
      </c>
      <c r="AF30" s="2">
        <f t="shared" si="15"/>
        <v>2208.1081081081084</v>
      </c>
      <c r="AG30" s="2" t="str">
        <f t="shared" si="15"/>
        <v>N.A.</v>
      </c>
      <c r="AH30" s="2">
        <f t="shared" si="15"/>
        <v>2325.372549019608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1411.7346683354192</v>
      </c>
      <c r="AQ30" s="16">
        <f t="shared" si="15"/>
        <v>0</v>
      </c>
      <c r="AR30" s="12">
        <f t="shared" si="15"/>
        <v>1313.1268917345751</v>
      </c>
    </row>
    <row r="31" spans="1:44" ht="15" customHeight="1" thickBot="1" x14ac:dyDescent="0.3">
      <c r="A31" s="4" t="s">
        <v>16</v>
      </c>
      <c r="B31" s="2">
        <f t="shared" ref="B31:K31" si="16">SUM(B27:B30)</f>
        <v>5619522.9999999991</v>
      </c>
      <c r="C31" s="2">
        <f t="shared" si="16"/>
        <v>5938400</v>
      </c>
      <c r="D31" s="2">
        <f t="shared" si="16"/>
        <v>2075782</v>
      </c>
      <c r="E31" s="2">
        <f t="shared" si="16"/>
        <v>0</v>
      </c>
      <c r="F31" s="2">
        <f t="shared" si="16"/>
        <v>0</v>
      </c>
      <c r="G31" s="2">
        <f t="shared" si="16"/>
        <v>436650</v>
      </c>
      <c r="H31" s="2">
        <f t="shared" si="16"/>
        <v>2400902</v>
      </c>
      <c r="I31" s="2">
        <f t="shared" si="16"/>
        <v>1608340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10096207</v>
      </c>
      <c r="M31" s="14">
        <f t="shared" ref="M31" si="18">C31+E31+G31+I31+K31</f>
        <v>7983390</v>
      </c>
      <c r="N31" s="18">
        <f>L31+M31</f>
        <v>18079597</v>
      </c>
      <c r="P31" s="4" t="s">
        <v>16</v>
      </c>
      <c r="Q31" s="2">
        <f t="shared" ref="Q31:Z31" si="19">SUM(Q27:Q30)</f>
        <v>2056</v>
      </c>
      <c r="R31" s="2">
        <f t="shared" si="19"/>
        <v>1173</v>
      </c>
      <c r="S31" s="2">
        <f t="shared" si="19"/>
        <v>638</v>
      </c>
      <c r="T31" s="2">
        <f t="shared" si="19"/>
        <v>0</v>
      </c>
      <c r="U31" s="2">
        <f t="shared" si="19"/>
        <v>0</v>
      </c>
      <c r="V31" s="2">
        <f t="shared" si="19"/>
        <v>262</v>
      </c>
      <c r="W31" s="2">
        <f t="shared" si="19"/>
        <v>1307</v>
      </c>
      <c r="X31" s="2">
        <f t="shared" si="19"/>
        <v>1198</v>
      </c>
      <c r="Y31" s="2">
        <f t="shared" si="19"/>
        <v>352</v>
      </c>
      <c r="Z31" s="2">
        <f t="shared" si="19"/>
        <v>0</v>
      </c>
      <c r="AA31" s="1">
        <f t="shared" ref="AA31" si="20">Q31+S31+U31+W31+Y31</f>
        <v>4353</v>
      </c>
      <c r="AB31" s="14">
        <f t="shared" ref="AB31" si="21">R31+T31+V31+X31+Z31</f>
        <v>2633</v>
      </c>
      <c r="AC31" s="12">
        <f>AA31+AB31</f>
        <v>6986</v>
      </c>
      <c r="AE31" s="4" t="s">
        <v>16</v>
      </c>
      <c r="AF31" s="2">
        <f t="shared" ref="AF31:AO31" si="22">IFERROR(B31/Q31, "N.A.")</f>
        <v>2733.2310311284041</v>
      </c>
      <c r="AG31" s="2">
        <f t="shared" si="22"/>
        <v>5062.5745950554137</v>
      </c>
      <c r="AH31" s="2">
        <f t="shared" si="22"/>
        <v>3253.5768025078369</v>
      </c>
      <c r="AI31" s="2" t="str">
        <f t="shared" si="22"/>
        <v>N.A.</v>
      </c>
      <c r="AJ31" s="2" t="str">
        <f t="shared" si="22"/>
        <v>N.A.</v>
      </c>
      <c r="AK31" s="2">
        <f t="shared" si="22"/>
        <v>1666.6030534351146</v>
      </c>
      <c r="AL31" s="2">
        <f t="shared" si="22"/>
        <v>1836.9563886763581</v>
      </c>
      <c r="AM31" s="2">
        <f t="shared" si="22"/>
        <v>1342.5208681135225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2319.3675626005056</v>
      </c>
      <c r="AQ31" s="16">
        <f t="shared" ref="AQ31" si="24">IFERROR(M31/AB31, "N.A.")</f>
        <v>3032.0508925180402</v>
      </c>
      <c r="AR31" s="12">
        <f t="shared" ref="AR31" si="25">IFERROR(N31/AC31, "N.A.")</f>
        <v>2587.9755224735186</v>
      </c>
    </row>
    <row r="32" spans="1:44" ht="15" customHeight="1" thickBot="1" x14ac:dyDescent="0.3">
      <c r="A32" s="5" t="s">
        <v>0</v>
      </c>
      <c r="B32" s="46">
        <f>B31+C31</f>
        <v>11557923</v>
      </c>
      <c r="C32" s="47"/>
      <c r="D32" s="46">
        <f>D31+E31</f>
        <v>2075782</v>
      </c>
      <c r="E32" s="47"/>
      <c r="F32" s="46">
        <f>F31+G31</f>
        <v>436650</v>
      </c>
      <c r="G32" s="47"/>
      <c r="H32" s="46">
        <f>H31+I31</f>
        <v>4009242</v>
      </c>
      <c r="I32" s="47"/>
      <c r="J32" s="46">
        <f>J31+K31</f>
        <v>0</v>
      </c>
      <c r="K32" s="47"/>
      <c r="L32" s="46">
        <f>L31+M31</f>
        <v>18079597</v>
      </c>
      <c r="M32" s="50"/>
      <c r="N32" s="19">
        <f>B32+D32+F32+H32+J32</f>
        <v>18079597</v>
      </c>
      <c r="P32" s="5" t="s">
        <v>0</v>
      </c>
      <c r="Q32" s="46">
        <f>Q31+R31</f>
        <v>3229</v>
      </c>
      <c r="R32" s="47"/>
      <c r="S32" s="46">
        <f>S31+T31</f>
        <v>638</v>
      </c>
      <c r="T32" s="47"/>
      <c r="U32" s="46">
        <f>U31+V31</f>
        <v>262</v>
      </c>
      <c r="V32" s="47"/>
      <c r="W32" s="46">
        <f>W31+X31</f>
        <v>2505</v>
      </c>
      <c r="X32" s="47"/>
      <c r="Y32" s="46">
        <f>Y31+Z31</f>
        <v>352</v>
      </c>
      <c r="Z32" s="47"/>
      <c r="AA32" s="46">
        <f>AA31+AB31</f>
        <v>6986</v>
      </c>
      <c r="AB32" s="47"/>
      <c r="AC32" s="20">
        <f>Q32+S32+U32+W32+Y32</f>
        <v>6986</v>
      </c>
      <c r="AE32" s="5" t="s">
        <v>0</v>
      </c>
      <c r="AF32" s="48">
        <f>IFERROR(B32/Q32,"N.A.")</f>
        <v>3579.4125116135028</v>
      </c>
      <c r="AG32" s="49"/>
      <c r="AH32" s="48">
        <f>IFERROR(D32/S32,"N.A.")</f>
        <v>3253.5768025078369</v>
      </c>
      <c r="AI32" s="49"/>
      <c r="AJ32" s="48">
        <f>IFERROR(F32/U32,"N.A.")</f>
        <v>1666.6030534351146</v>
      </c>
      <c r="AK32" s="49"/>
      <c r="AL32" s="48">
        <f>IFERROR(H32/W32,"N.A.")</f>
        <v>1600.4958083832335</v>
      </c>
      <c r="AM32" s="49"/>
      <c r="AN32" s="48">
        <f>IFERROR(J32/Y32,"N.A.")</f>
        <v>0</v>
      </c>
      <c r="AO32" s="49"/>
      <c r="AP32" s="48">
        <f>IFERROR(L32/AA32,"N.A.")</f>
        <v>2587.9755224735186</v>
      </c>
      <c r="AQ32" s="49"/>
      <c r="AR32" s="17">
        <f>IFERROR(N32/AC32, "N.A.")</f>
        <v>2587.9755224735186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858990</v>
      </c>
      <c r="I39" s="2"/>
      <c r="J39" s="2">
        <v>0</v>
      </c>
      <c r="K39" s="2"/>
      <c r="L39" s="1">
        <f t="shared" ref="L39:M42" si="26">B39+D39+F39+H39+J39</f>
        <v>858990</v>
      </c>
      <c r="M39" s="14">
        <f t="shared" si="26"/>
        <v>0</v>
      </c>
      <c r="N39" s="12">
        <f>L39+M39</f>
        <v>858990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574</v>
      </c>
      <c r="X39" s="2">
        <v>0</v>
      </c>
      <c r="Y39" s="2">
        <v>142</v>
      </c>
      <c r="Z39" s="2">
        <v>0</v>
      </c>
      <c r="AA39" s="1">
        <f t="shared" ref="AA39:AB42" si="27">Q39+S39+U39+W39+Y39</f>
        <v>716</v>
      </c>
      <c r="AB39" s="14">
        <f t="shared" si="27"/>
        <v>0</v>
      </c>
      <c r="AC39" s="12">
        <f>AA39+AB39</f>
        <v>716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1496.4982578397212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1199.7067039106146</v>
      </c>
      <c r="AQ39" s="16" t="str">
        <f t="shared" si="28"/>
        <v>N.A.</v>
      </c>
      <c r="AR39" s="12">
        <f t="shared" si="28"/>
        <v>1199.7067039106146</v>
      </c>
    </row>
    <row r="40" spans="1:44" ht="15" customHeight="1" thickBot="1" x14ac:dyDescent="0.3">
      <c r="A40" s="3" t="s">
        <v>13</v>
      </c>
      <c r="B40" s="2">
        <v>154800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154800</v>
      </c>
      <c r="M40" s="14">
        <f t="shared" si="26"/>
        <v>0</v>
      </c>
      <c r="N40" s="12">
        <f>L40+M40</f>
        <v>154800</v>
      </c>
      <c r="P40" s="3" t="s">
        <v>13</v>
      </c>
      <c r="Q40" s="2">
        <v>120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120</v>
      </c>
      <c r="AB40" s="14">
        <f t="shared" si="27"/>
        <v>0</v>
      </c>
      <c r="AC40" s="12">
        <f>AA40+AB40</f>
        <v>120</v>
      </c>
      <c r="AE40" s="3" t="s">
        <v>13</v>
      </c>
      <c r="AF40" s="2">
        <f t="shared" si="28"/>
        <v>1290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1290</v>
      </c>
      <c r="AQ40" s="16" t="str">
        <f t="shared" si="28"/>
        <v>N.A.</v>
      </c>
      <c r="AR40" s="12">
        <f t="shared" si="28"/>
        <v>1290</v>
      </c>
    </row>
    <row r="41" spans="1:44" ht="15" customHeight="1" thickBot="1" x14ac:dyDescent="0.3">
      <c r="A41" s="3" t="s">
        <v>14</v>
      </c>
      <c r="B41" s="2">
        <v>480000</v>
      </c>
      <c r="C41" s="2">
        <v>284000</v>
      </c>
      <c r="D41" s="2">
        <v>204800</v>
      </c>
      <c r="E41" s="2"/>
      <c r="F41" s="2"/>
      <c r="G41" s="2"/>
      <c r="H41" s="2"/>
      <c r="I41" s="2">
        <v>584080</v>
      </c>
      <c r="J41" s="2">
        <v>0</v>
      </c>
      <c r="K41" s="2"/>
      <c r="L41" s="1">
        <f t="shared" si="26"/>
        <v>684800</v>
      </c>
      <c r="M41" s="14">
        <f t="shared" si="26"/>
        <v>868080</v>
      </c>
      <c r="N41" s="12">
        <f>L41+M41</f>
        <v>1552880</v>
      </c>
      <c r="P41" s="3" t="s">
        <v>14</v>
      </c>
      <c r="Q41" s="2">
        <v>240</v>
      </c>
      <c r="R41" s="2">
        <v>71</v>
      </c>
      <c r="S41" s="2">
        <v>64</v>
      </c>
      <c r="T41" s="2">
        <v>0</v>
      </c>
      <c r="U41" s="2">
        <v>0</v>
      </c>
      <c r="V41" s="2">
        <v>0</v>
      </c>
      <c r="W41" s="2">
        <v>0</v>
      </c>
      <c r="X41" s="2">
        <v>348</v>
      </c>
      <c r="Y41" s="2">
        <v>822</v>
      </c>
      <c r="Z41" s="2">
        <v>0</v>
      </c>
      <c r="AA41" s="1">
        <f t="shared" si="27"/>
        <v>1126</v>
      </c>
      <c r="AB41" s="14">
        <f t="shared" si="27"/>
        <v>419</v>
      </c>
      <c r="AC41" s="12">
        <f>AA41+AB41</f>
        <v>1545</v>
      </c>
      <c r="AE41" s="3" t="s">
        <v>14</v>
      </c>
      <c r="AF41" s="2">
        <f t="shared" si="28"/>
        <v>2000</v>
      </c>
      <c r="AG41" s="2">
        <f t="shared" si="28"/>
        <v>4000</v>
      </c>
      <c r="AH41" s="2">
        <f t="shared" si="28"/>
        <v>3200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1678.3908045977012</v>
      </c>
      <c r="AN41" s="2">
        <f t="shared" si="28"/>
        <v>0</v>
      </c>
      <c r="AO41" s="2" t="str">
        <f t="shared" si="28"/>
        <v>N.A.</v>
      </c>
      <c r="AP41" s="15">
        <f t="shared" si="28"/>
        <v>608.1705150976909</v>
      </c>
      <c r="AQ41" s="16">
        <f t="shared" si="28"/>
        <v>2071.7899761336516</v>
      </c>
      <c r="AR41" s="12">
        <f t="shared" si="28"/>
        <v>1005.1003236245955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37840</v>
      </c>
      <c r="I42" s="2"/>
      <c r="J42" s="2"/>
      <c r="K42" s="2"/>
      <c r="L42" s="1">
        <f t="shared" si="26"/>
        <v>37840</v>
      </c>
      <c r="M42" s="14">
        <f t="shared" si="26"/>
        <v>0</v>
      </c>
      <c r="N42" s="12">
        <f>L42+M42</f>
        <v>37840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88</v>
      </c>
      <c r="X42" s="2">
        <v>0</v>
      </c>
      <c r="Y42" s="2">
        <v>0</v>
      </c>
      <c r="Z42" s="2">
        <v>0</v>
      </c>
      <c r="AA42" s="1">
        <f t="shared" si="27"/>
        <v>88</v>
      </c>
      <c r="AB42" s="14">
        <f t="shared" si="27"/>
        <v>0</v>
      </c>
      <c r="AC42" s="12">
        <f>AA42+AB42</f>
        <v>88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430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430</v>
      </c>
      <c r="AQ42" s="16" t="str">
        <f t="shared" si="28"/>
        <v>N.A.</v>
      </c>
      <c r="AR42" s="12">
        <f t="shared" si="28"/>
        <v>430</v>
      </c>
    </row>
    <row r="43" spans="1:44" ht="15" customHeight="1" thickBot="1" x14ac:dyDescent="0.3">
      <c r="A43" s="4" t="s">
        <v>16</v>
      </c>
      <c r="B43" s="2">
        <f t="shared" ref="B43:K43" si="29">SUM(B39:B42)</f>
        <v>634800</v>
      </c>
      <c r="C43" s="2">
        <f t="shared" si="29"/>
        <v>284000</v>
      </c>
      <c r="D43" s="2">
        <f t="shared" si="29"/>
        <v>204800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896830</v>
      </c>
      <c r="I43" s="2">
        <f t="shared" si="29"/>
        <v>584080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1736430</v>
      </c>
      <c r="M43" s="14">
        <f t="shared" ref="M43" si="31">C43+E43+G43+I43+K43</f>
        <v>868080</v>
      </c>
      <c r="N43" s="18">
        <f>L43+M43</f>
        <v>2604510</v>
      </c>
      <c r="P43" s="4" t="s">
        <v>16</v>
      </c>
      <c r="Q43" s="2">
        <f t="shared" ref="Q43:Z43" si="32">SUM(Q39:Q42)</f>
        <v>360</v>
      </c>
      <c r="R43" s="2">
        <f t="shared" si="32"/>
        <v>71</v>
      </c>
      <c r="S43" s="2">
        <f t="shared" si="32"/>
        <v>64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662</v>
      </c>
      <c r="X43" s="2">
        <f t="shared" si="32"/>
        <v>348</v>
      </c>
      <c r="Y43" s="2">
        <f t="shared" si="32"/>
        <v>964</v>
      </c>
      <c r="Z43" s="2">
        <f t="shared" si="32"/>
        <v>0</v>
      </c>
      <c r="AA43" s="1">
        <f t="shared" ref="AA43" si="33">Q43+S43+U43+W43+Y43</f>
        <v>2050</v>
      </c>
      <c r="AB43" s="14">
        <f t="shared" ref="AB43" si="34">R43+T43+V43+X43+Z43</f>
        <v>419</v>
      </c>
      <c r="AC43" s="18">
        <f>AA43+AB43</f>
        <v>2469</v>
      </c>
      <c r="AE43" s="4" t="s">
        <v>16</v>
      </c>
      <c r="AF43" s="2">
        <f t="shared" ref="AF43:AO43" si="35">IFERROR(B43/Q43, "N.A.")</f>
        <v>1763.3333333333333</v>
      </c>
      <c r="AG43" s="2">
        <f t="shared" si="35"/>
        <v>4000</v>
      </c>
      <c r="AH43" s="2">
        <f t="shared" si="35"/>
        <v>3200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1354.7280966767371</v>
      </c>
      <c r="AM43" s="2">
        <f t="shared" si="35"/>
        <v>1678.3908045977012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847.03902439024387</v>
      </c>
      <c r="AQ43" s="16">
        <f t="shared" ref="AQ43" si="37">IFERROR(M43/AB43, "N.A.")</f>
        <v>2071.7899761336516</v>
      </c>
      <c r="AR43" s="12">
        <f t="shared" ref="AR43" si="38">IFERROR(N43/AC43, "N.A.")</f>
        <v>1054.8845686512759</v>
      </c>
    </row>
    <row r="44" spans="1:44" ht="15" customHeight="1" thickBot="1" x14ac:dyDescent="0.3">
      <c r="A44" s="5" t="s">
        <v>0</v>
      </c>
      <c r="B44" s="46">
        <f>B43+C43</f>
        <v>918800</v>
      </c>
      <c r="C44" s="47"/>
      <c r="D44" s="46">
        <f>D43+E43</f>
        <v>204800</v>
      </c>
      <c r="E44" s="47"/>
      <c r="F44" s="46">
        <f>F43+G43</f>
        <v>0</v>
      </c>
      <c r="G44" s="47"/>
      <c r="H44" s="46">
        <f>H43+I43</f>
        <v>1480910</v>
      </c>
      <c r="I44" s="47"/>
      <c r="J44" s="46">
        <f>J43+K43</f>
        <v>0</v>
      </c>
      <c r="K44" s="47"/>
      <c r="L44" s="46">
        <f>L43+M43</f>
        <v>2604510</v>
      </c>
      <c r="M44" s="50"/>
      <c r="N44" s="19">
        <f>B44+D44+F44+H44+J44</f>
        <v>2604510</v>
      </c>
      <c r="P44" s="5" t="s">
        <v>0</v>
      </c>
      <c r="Q44" s="46">
        <f>Q43+R43</f>
        <v>431</v>
      </c>
      <c r="R44" s="47"/>
      <c r="S44" s="46">
        <f>S43+T43</f>
        <v>64</v>
      </c>
      <c r="T44" s="47"/>
      <c r="U44" s="46">
        <f>U43+V43</f>
        <v>0</v>
      </c>
      <c r="V44" s="47"/>
      <c r="W44" s="46">
        <f>W43+X43</f>
        <v>1010</v>
      </c>
      <c r="X44" s="47"/>
      <c r="Y44" s="46">
        <f>Y43+Z43</f>
        <v>964</v>
      </c>
      <c r="Z44" s="47"/>
      <c r="AA44" s="46">
        <f>AA43+AB43</f>
        <v>2469</v>
      </c>
      <c r="AB44" s="50"/>
      <c r="AC44" s="19">
        <f>Q44+S44+U44+W44+Y44</f>
        <v>2469</v>
      </c>
      <c r="AE44" s="5" t="s">
        <v>0</v>
      </c>
      <c r="AF44" s="48">
        <f>IFERROR(B44/Q44,"N.A.")</f>
        <v>2131.7865429234339</v>
      </c>
      <c r="AG44" s="49"/>
      <c r="AH44" s="48">
        <f>IFERROR(D44/S44,"N.A.")</f>
        <v>3200</v>
      </c>
      <c r="AI44" s="49"/>
      <c r="AJ44" s="48" t="str">
        <f>IFERROR(F44/U44,"N.A.")</f>
        <v>N.A.</v>
      </c>
      <c r="AK44" s="49"/>
      <c r="AL44" s="48">
        <f>IFERROR(H44/W44,"N.A.")</f>
        <v>1466.2475247524753</v>
      </c>
      <c r="AM44" s="49"/>
      <c r="AN44" s="48">
        <f>IFERROR(J44/Y44,"N.A.")</f>
        <v>0</v>
      </c>
      <c r="AO44" s="49"/>
      <c r="AP44" s="48">
        <f>IFERROR(L44/AA44,"N.A.")</f>
        <v>1054.8845686512759</v>
      </c>
      <c r="AQ44" s="49"/>
      <c r="AR44" s="17">
        <f>IFERROR(N44/AC44, "N.A.")</f>
        <v>1054.8845686512759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27236800</v>
      </c>
      <c r="C15" s="2"/>
      <c r="D15" s="2">
        <v>319920</v>
      </c>
      <c r="E15" s="2"/>
      <c r="F15" s="2">
        <v>4976580</v>
      </c>
      <c r="G15" s="2"/>
      <c r="H15" s="2">
        <v>11445435</v>
      </c>
      <c r="I15" s="2"/>
      <c r="J15" s="2"/>
      <c r="K15" s="2"/>
      <c r="L15" s="1">
        <f t="shared" ref="L15:M18" si="0">B15+D15+F15+H15+J15</f>
        <v>43978735</v>
      </c>
      <c r="M15" s="14">
        <f t="shared" si="0"/>
        <v>0</v>
      </c>
      <c r="N15" s="12">
        <f>L15+M15</f>
        <v>43978735</v>
      </c>
      <c r="P15" s="3" t="s">
        <v>12</v>
      </c>
      <c r="Q15" s="2">
        <v>3438</v>
      </c>
      <c r="R15" s="2">
        <v>0</v>
      </c>
      <c r="S15" s="2">
        <v>62</v>
      </c>
      <c r="T15" s="2">
        <v>0</v>
      </c>
      <c r="U15" s="2">
        <v>650</v>
      </c>
      <c r="V15" s="2">
        <v>0</v>
      </c>
      <c r="W15" s="2">
        <v>3530</v>
      </c>
      <c r="X15" s="2">
        <v>0</v>
      </c>
      <c r="Y15" s="2">
        <v>0</v>
      </c>
      <c r="Z15" s="2">
        <v>0</v>
      </c>
      <c r="AA15" s="1">
        <f t="shared" ref="AA15:AB18" si="1">Q15+S15+U15+W15+Y15</f>
        <v>7680</v>
      </c>
      <c r="AB15" s="14">
        <f t="shared" si="1"/>
        <v>0</v>
      </c>
      <c r="AC15" s="12">
        <f>AA15+AB15</f>
        <v>7680</v>
      </c>
      <c r="AE15" s="3" t="s">
        <v>12</v>
      </c>
      <c r="AF15" s="2">
        <f t="shared" ref="AF15:AR18" si="2">IFERROR(B15/Q15, "N.A.")</f>
        <v>7922.2803955788249</v>
      </c>
      <c r="AG15" s="2" t="str">
        <f t="shared" si="2"/>
        <v>N.A.</v>
      </c>
      <c r="AH15" s="2">
        <f t="shared" si="2"/>
        <v>5160</v>
      </c>
      <c r="AI15" s="2" t="str">
        <f t="shared" si="2"/>
        <v>N.A.</v>
      </c>
      <c r="AJ15" s="2">
        <f t="shared" si="2"/>
        <v>7656.2769230769227</v>
      </c>
      <c r="AK15" s="2" t="str">
        <f t="shared" si="2"/>
        <v>N.A.</v>
      </c>
      <c r="AL15" s="2">
        <f t="shared" si="2"/>
        <v>3242.3328611898019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5726.397786458333</v>
      </c>
      <c r="AQ15" s="16" t="str">
        <f t="shared" si="2"/>
        <v>N.A.</v>
      </c>
      <c r="AR15" s="12">
        <f t="shared" si="2"/>
        <v>5726.397786458333</v>
      </c>
    </row>
    <row r="16" spans="1:44" ht="15" customHeight="1" thickBot="1" x14ac:dyDescent="0.3">
      <c r="A16" s="3" t="s">
        <v>13</v>
      </c>
      <c r="B16" s="2">
        <v>2945810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2945810</v>
      </c>
      <c r="M16" s="14">
        <f t="shared" si="0"/>
        <v>0</v>
      </c>
      <c r="N16" s="12">
        <f>L16+M16</f>
        <v>2945810</v>
      </c>
      <c r="P16" s="3" t="s">
        <v>13</v>
      </c>
      <c r="Q16" s="2">
        <v>786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786</v>
      </c>
      <c r="AB16" s="14">
        <f t="shared" si="1"/>
        <v>0</v>
      </c>
      <c r="AC16" s="12">
        <f>AA16+AB16</f>
        <v>786</v>
      </c>
      <c r="AE16" s="3" t="s">
        <v>13</v>
      </c>
      <c r="AF16" s="2">
        <f t="shared" si="2"/>
        <v>3747.8498727735368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3747.8498727735368</v>
      </c>
      <c r="AQ16" s="16" t="str">
        <f t="shared" si="2"/>
        <v>N.A.</v>
      </c>
      <c r="AR16" s="12">
        <f t="shared" si="2"/>
        <v>3747.8498727735368</v>
      </c>
    </row>
    <row r="17" spans="1:44" ht="15" customHeight="1" thickBot="1" x14ac:dyDescent="0.3">
      <c r="A17" s="3" t="s">
        <v>14</v>
      </c>
      <c r="B17" s="2">
        <v>25939359.999999989</v>
      </c>
      <c r="C17" s="2">
        <v>89301486.999999955</v>
      </c>
      <c r="D17" s="2">
        <v>3858489.9999999995</v>
      </c>
      <c r="E17" s="2"/>
      <c r="F17" s="2"/>
      <c r="G17" s="2">
        <v>21602999.999999996</v>
      </c>
      <c r="H17" s="2"/>
      <c r="I17" s="2">
        <v>243809.99999999997</v>
      </c>
      <c r="J17" s="2">
        <v>0</v>
      </c>
      <c r="K17" s="2"/>
      <c r="L17" s="1">
        <f t="shared" si="0"/>
        <v>29797849.999999989</v>
      </c>
      <c r="M17" s="14">
        <f t="shared" si="0"/>
        <v>111148296.99999996</v>
      </c>
      <c r="N17" s="12">
        <f>L17+M17</f>
        <v>140946146.99999994</v>
      </c>
      <c r="P17" s="3" t="s">
        <v>14</v>
      </c>
      <c r="Q17" s="2">
        <v>4930</v>
      </c>
      <c r="R17" s="2">
        <v>16796</v>
      </c>
      <c r="S17" s="2">
        <v>676</v>
      </c>
      <c r="T17" s="2">
        <v>0</v>
      </c>
      <c r="U17" s="2">
        <v>0</v>
      </c>
      <c r="V17" s="2">
        <v>1452</v>
      </c>
      <c r="W17" s="2">
        <v>0</v>
      </c>
      <c r="X17" s="2">
        <v>317</v>
      </c>
      <c r="Y17" s="2">
        <v>140</v>
      </c>
      <c r="Z17" s="2">
        <v>0</v>
      </c>
      <c r="AA17" s="1">
        <f t="shared" si="1"/>
        <v>5746</v>
      </c>
      <c r="AB17" s="14">
        <f t="shared" si="1"/>
        <v>18565</v>
      </c>
      <c r="AC17" s="12">
        <f>AA17+AB17</f>
        <v>24311</v>
      </c>
      <c r="AE17" s="3" t="s">
        <v>14</v>
      </c>
      <c r="AF17" s="2">
        <f t="shared" si="2"/>
        <v>5261.5334685598355</v>
      </c>
      <c r="AG17" s="2">
        <f t="shared" si="2"/>
        <v>5316.8306144320049</v>
      </c>
      <c r="AH17" s="2">
        <f t="shared" si="2"/>
        <v>5707.8254437869819</v>
      </c>
      <c r="AI17" s="2" t="str">
        <f t="shared" si="2"/>
        <v>N.A.</v>
      </c>
      <c r="AJ17" s="2" t="str">
        <f t="shared" si="2"/>
        <v>N.A.</v>
      </c>
      <c r="AK17" s="2">
        <f t="shared" si="2"/>
        <v>14878.099173553717</v>
      </c>
      <c r="AL17" s="2" t="str">
        <f t="shared" si="2"/>
        <v>N.A.</v>
      </c>
      <c r="AM17" s="2">
        <f t="shared" si="2"/>
        <v>769.11671924290215</v>
      </c>
      <c r="AN17" s="2">
        <f t="shared" si="2"/>
        <v>0</v>
      </c>
      <c r="AO17" s="2" t="str">
        <f t="shared" si="2"/>
        <v>N.A.</v>
      </c>
      <c r="AP17" s="15">
        <f t="shared" si="2"/>
        <v>5185.8423250957167</v>
      </c>
      <c r="AQ17" s="16">
        <f t="shared" si="2"/>
        <v>5986.9807164018293</v>
      </c>
      <c r="AR17" s="12">
        <f t="shared" si="2"/>
        <v>5797.6285220681975</v>
      </c>
    </row>
    <row r="18" spans="1:44" ht="15" customHeight="1" thickBot="1" x14ac:dyDescent="0.3">
      <c r="A18" s="3" t="s">
        <v>15</v>
      </c>
      <c r="B18" s="2">
        <v>169290</v>
      </c>
      <c r="C18" s="2">
        <v>1142800</v>
      </c>
      <c r="D18" s="2"/>
      <c r="E18" s="2"/>
      <c r="F18" s="2"/>
      <c r="G18" s="2">
        <v>0</v>
      </c>
      <c r="H18" s="2">
        <v>0</v>
      </c>
      <c r="I18" s="2"/>
      <c r="J18" s="2">
        <v>0</v>
      </c>
      <c r="K18" s="2"/>
      <c r="L18" s="1">
        <f t="shared" si="0"/>
        <v>169290</v>
      </c>
      <c r="M18" s="14">
        <f t="shared" si="0"/>
        <v>1142800</v>
      </c>
      <c r="N18" s="12">
        <f>L18+M18</f>
        <v>1312090</v>
      </c>
      <c r="P18" s="3" t="s">
        <v>15</v>
      </c>
      <c r="Q18" s="2">
        <v>54</v>
      </c>
      <c r="R18" s="2">
        <v>215</v>
      </c>
      <c r="S18" s="2">
        <v>0</v>
      </c>
      <c r="T18" s="2">
        <v>0</v>
      </c>
      <c r="U18" s="2">
        <v>0</v>
      </c>
      <c r="V18" s="2">
        <v>54</v>
      </c>
      <c r="W18" s="2">
        <v>189</v>
      </c>
      <c r="X18" s="2">
        <v>0</v>
      </c>
      <c r="Y18" s="2">
        <v>81</v>
      </c>
      <c r="Z18" s="2">
        <v>0</v>
      </c>
      <c r="AA18" s="1">
        <f t="shared" si="1"/>
        <v>324</v>
      </c>
      <c r="AB18" s="14">
        <f t="shared" si="1"/>
        <v>269</v>
      </c>
      <c r="AC18" s="18">
        <f>AA18+AB18</f>
        <v>593</v>
      </c>
      <c r="AE18" s="3" t="s">
        <v>15</v>
      </c>
      <c r="AF18" s="2">
        <f t="shared" si="2"/>
        <v>3135</v>
      </c>
      <c r="AG18" s="2">
        <f t="shared" si="2"/>
        <v>5315.3488372093025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522.5</v>
      </c>
      <c r="AQ18" s="16">
        <f t="shared" si="2"/>
        <v>4248.3271375464683</v>
      </c>
      <c r="AR18" s="12">
        <f t="shared" si="2"/>
        <v>2212.6306913996627</v>
      </c>
    </row>
    <row r="19" spans="1:44" ht="15" customHeight="1" thickBot="1" x14ac:dyDescent="0.3">
      <c r="A19" s="4" t="s">
        <v>16</v>
      </c>
      <c r="B19" s="2">
        <f t="shared" ref="B19:K19" si="3">SUM(B15:B18)</f>
        <v>56291259.999999985</v>
      </c>
      <c r="C19" s="2">
        <f t="shared" si="3"/>
        <v>90444286.999999955</v>
      </c>
      <c r="D19" s="2">
        <f t="shared" si="3"/>
        <v>4178409.9999999995</v>
      </c>
      <c r="E19" s="2">
        <f t="shared" si="3"/>
        <v>0</v>
      </c>
      <c r="F19" s="2">
        <f t="shared" si="3"/>
        <v>4976580</v>
      </c>
      <c r="G19" s="2">
        <f t="shared" si="3"/>
        <v>21602999.999999996</v>
      </c>
      <c r="H19" s="2">
        <f t="shared" si="3"/>
        <v>11445435</v>
      </c>
      <c r="I19" s="2">
        <f t="shared" si="3"/>
        <v>243809.99999999997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76891684.999999985</v>
      </c>
      <c r="M19" s="14">
        <f t="shared" ref="M19" si="5">C19+E19+G19+I19+K19</f>
        <v>112291096.99999996</v>
      </c>
      <c r="N19" s="18">
        <f>L19+M19</f>
        <v>189182781.99999994</v>
      </c>
      <c r="P19" s="4" t="s">
        <v>16</v>
      </c>
      <c r="Q19" s="2">
        <f t="shared" ref="Q19:Z19" si="6">SUM(Q15:Q18)</f>
        <v>9208</v>
      </c>
      <c r="R19" s="2">
        <f t="shared" si="6"/>
        <v>17011</v>
      </c>
      <c r="S19" s="2">
        <f t="shared" si="6"/>
        <v>738</v>
      </c>
      <c r="T19" s="2">
        <f t="shared" si="6"/>
        <v>0</v>
      </c>
      <c r="U19" s="2">
        <f t="shared" si="6"/>
        <v>650</v>
      </c>
      <c r="V19" s="2">
        <f t="shared" si="6"/>
        <v>1506</v>
      </c>
      <c r="W19" s="2">
        <f t="shared" si="6"/>
        <v>3719</v>
      </c>
      <c r="X19" s="2">
        <f t="shared" si="6"/>
        <v>317</v>
      </c>
      <c r="Y19" s="2">
        <f t="shared" si="6"/>
        <v>221</v>
      </c>
      <c r="Z19" s="2">
        <f t="shared" si="6"/>
        <v>0</v>
      </c>
      <c r="AA19" s="1">
        <f t="shared" ref="AA19" si="7">Q19+S19+U19+W19+Y19</f>
        <v>14536</v>
      </c>
      <c r="AB19" s="14">
        <f t="shared" ref="AB19" si="8">R19+T19+V19+X19+Z19</f>
        <v>18834</v>
      </c>
      <c r="AC19" s="12">
        <f>AA19+AB19</f>
        <v>33370</v>
      </c>
      <c r="AE19" s="4" t="s">
        <v>16</v>
      </c>
      <c r="AF19" s="2">
        <f t="shared" ref="AF19:AO19" si="9">IFERROR(B19/Q19, "N.A.")</f>
        <v>6113.2993049522138</v>
      </c>
      <c r="AG19" s="2">
        <f t="shared" si="9"/>
        <v>5316.811886426427</v>
      </c>
      <c r="AH19" s="2">
        <f t="shared" si="9"/>
        <v>5661.8021680216798</v>
      </c>
      <c r="AI19" s="2" t="str">
        <f t="shared" si="9"/>
        <v>N.A.</v>
      </c>
      <c r="AJ19" s="2">
        <f t="shared" si="9"/>
        <v>7656.2769230769227</v>
      </c>
      <c r="AK19" s="2">
        <f t="shared" si="9"/>
        <v>14344.621513944221</v>
      </c>
      <c r="AL19" s="2">
        <f t="shared" si="9"/>
        <v>3077.5571390158643</v>
      </c>
      <c r="AM19" s="2">
        <f t="shared" si="9"/>
        <v>769.11671924290215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5289.7416758392947</v>
      </c>
      <c r="AQ19" s="16">
        <f t="shared" ref="AQ19" si="11">IFERROR(M19/AB19, "N.A.")</f>
        <v>5962.1480832536881</v>
      </c>
      <c r="AR19" s="12">
        <f t="shared" ref="AR19" si="12">IFERROR(N19/AC19, "N.A.")</f>
        <v>5669.2472879832167</v>
      </c>
    </row>
    <row r="20" spans="1:44" ht="15" customHeight="1" thickBot="1" x14ac:dyDescent="0.3">
      <c r="A20" s="5" t="s">
        <v>0</v>
      </c>
      <c r="B20" s="46">
        <f>B19+C19</f>
        <v>146735546.99999994</v>
      </c>
      <c r="C20" s="47"/>
      <c r="D20" s="46">
        <f>D19+E19</f>
        <v>4178409.9999999995</v>
      </c>
      <c r="E20" s="47"/>
      <c r="F20" s="46">
        <f>F19+G19</f>
        <v>26579579.999999996</v>
      </c>
      <c r="G20" s="47"/>
      <c r="H20" s="46">
        <f>H19+I19</f>
        <v>11689245</v>
      </c>
      <c r="I20" s="47"/>
      <c r="J20" s="46">
        <f>J19+K19</f>
        <v>0</v>
      </c>
      <c r="K20" s="47"/>
      <c r="L20" s="46">
        <f>L19+M19</f>
        <v>189182781.99999994</v>
      </c>
      <c r="M20" s="50"/>
      <c r="N20" s="19">
        <f>B20+D20+F20+H20+J20</f>
        <v>189182781.99999994</v>
      </c>
      <c r="P20" s="5" t="s">
        <v>0</v>
      </c>
      <c r="Q20" s="46">
        <f>Q19+R19</f>
        <v>26219</v>
      </c>
      <c r="R20" s="47"/>
      <c r="S20" s="46">
        <f>S19+T19</f>
        <v>738</v>
      </c>
      <c r="T20" s="47"/>
      <c r="U20" s="46">
        <f>U19+V19</f>
        <v>2156</v>
      </c>
      <c r="V20" s="47"/>
      <c r="W20" s="46">
        <f>W19+X19</f>
        <v>4036</v>
      </c>
      <c r="X20" s="47"/>
      <c r="Y20" s="46">
        <f>Y19+Z19</f>
        <v>221</v>
      </c>
      <c r="Z20" s="47"/>
      <c r="AA20" s="46">
        <f>AA19+AB19</f>
        <v>33370</v>
      </c>
      <c r="AB20" s="47"/>
      <c r="AC20" s="20">
        <f>Q20+S20+U20+W20+Y20</f>
        <v>33370</v>
      </c>
      <c r="AE20" s="5" t="s">
        <v>0</v>
      </c>
      <c r="AF20" s="48">
        <f>IFERROR(B20/Q20,"N.A.")</f>
        <v>5596.5348411457317</v>
      </c>
      <c r="AG20" s="49"/>
      <c r="AH20" s="48">
        <f>IFERROR(D20/S20,"N.A.")</f>
        <v>5661.8021680216798</v>
      </c>
      <c r="AI20" s="49"/>
      <c r="AJ20" s="48">
        <f>IFERROR(F20/U20,"N.A.")</f>
        <v>12328.191094619664</v>
      </c>
      <c r="AK20" s="49"/>
      <c r="AL20" s="48">
        <f>IFERROR(H20/W20,"N.A.")</f>
        <v>2896.2450445986124</v>
      </c>
      <c r="AM20" s="49"/>
      <c r="AN20" s="48">
        <f>IFERROR(J20/Y20,"N.A.")</f>
        <v>0</v>
      </c>
      <c r="AO20" s="49"/>
      <c r="AP20" s="48">
        <f>IFERROR(L20/AA20,"N.A.")</f>
        <v>5669.2472879832167</v>
      </c>
      <c r="AQ20" s="49"/>
      <c r="AR20" s="17">
        <f>IFERROR(N20/AC20, "N.A.")</f>
        <v>5669.2472879832167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25775100</v>
      </c>
      <c r="C27" s="2"/>
      <c r="D27" s="2">
        <v>319920</v>
      </c>
      <c r="E27" s="2"/>
      <c r="F27" s="2">
        <v>4568580</v>
      </c>
      <c r="G27" s="2"/>
      <c r="H27" s="2">
        <v>5735210</v>
      </c>
      <c r="I27" s="2"/>
      <c r="J27" s="2"/>
      <c r="K27" s="2"/>
      <c r="L27" s="1">
        <f t="shared" ref="L27:M30" si="13">B27+D27+F27+H27+J27</f>
        <v>36398810</v>
      </c>
      <c r="M27" s="14">
        <f t="shared" si="13"/>
        <v>0</v>
      </c>
      <c r="N27" s="12">
        <f>L27+M27</f>
        <v>36398810</v>
      </c>
      <c r="P27" s="3" t="s">
        <v>12</v>
      </c>
      <c r="Q27" s="2">
        <v>3127</v>
      </c>
      <c r="R27" s="2">
        <v>0</v>
      </c>
      <c r="S27" s="2">
        <v>62</v>
      </c>
      <c r="T27" s="2">
        <v>0</v>
      </c>
      <c r="U27" s="2">
        <v>548</v>
      </c>
      <c r="V27" s="2">
        <v>0</v>
      </c>
      <c r="W27" s="2">
        <v>990</v>
      </c>
      <c r="X27" s="2">
        <v>0</v>
      </c>
      <c r="Y27" s="2">
        <v>0</v>
      </c>
      <c r="Z27" s="2">
        <v>0</v>
      </c>
      <c r="AA27" s="1">
        <f t="shared" ref="AA27:AB30" si="14">Q27+S27+U27+W27+Y27</f>
        <v>4727</v>
      </c>
      <c r="AB27" s="14">
        <f t="shared" si="14"/>
        <v>0</v>
      </c>
      <c r="AC27" s="12">
        <f>AA27+AB27</f>
        <v>4727</v>
      </c>
      <c r="AE27" s="3" t="s">
        <v>12</v>
      </c>
      <c r="AF27" s="2">
        <f t="shared" ref="AF27:AR30" si="15">IFERROR(B27/Q27, "N.A.")</f>
        <v>8242.7566357531177</v>
      </c>
      <c r="AG27" s="2" t="str">
        <f t="shared" si="15"/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8336.8248175182489</v>
      </c>
      <c r="AK27" s="2" t="str">
        <f t="shared" si="15"/>
        <v>N.A.</v>
      </c>
      <c r="AL27" s="2">
        <f t="shared" si="15"/>
        <v>5793.1414141414143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7700.1925111064102</v>
      </c>
      <c r="AQ27" s="16" t="str">
        <f t="shared" si="15"/>
        <v>N.A.</v>
      </c>
      <c r="AR27" s="12">
        <f t="shared" si="15"/>
        <v>7700.1925111064102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2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2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2" t="str">
        <f t="shared" si="15"/>
        <v>N.A.</v>
      </c>
    </row>
    <row r="29" spans="1:44" ht="15" customHeight="1" thickBot="1" x14ac:dyDescent="0.3">
      <c r="A29" s="3" t="s">
        <v>14</v>
      </c>
      <c r="B29" s="2">
        <v>22052780</v>
      </c>
      <c r="C29" s="2">
        <v>66511967.000000007</v>
      </c>
      <c r="D29" s="2">
        <v>3858489.9999999995</v>
      </c>
      <c r="E29" s="2"/>
      <c r="F29" s="2"/>
      <c r="G29" s="2">
        <v>18303000</v>
      </c>
      <c r="H29" s="2"/>
      <c r="I29" s="2">
        <v>243809.99999999997</v>
      </c>
      <c r="J29" s="2">
        <v>0</v>
      </c>
      <c r="K29" s="2"/>
      <c r="L29" s="1">
        <f t="shared" si="13"/>
        <v>25911270</v>
      </c>
      <c r="M29" s="14">
        <f t="shared" si="13"/>
        <v>85058777</v>
      </c>
      <c r="N29" s="12">
        <f>L29+M29</f>
        <v>110970047</v>
      </c>
      <c r="P29" s="3" t="s">
        <v>14</v>
      </c>
      <c r="Q29" s="2">
        <v>3776</v>
      </c>
      <c r="R29" s="2">
        <v>11821</v>
      </c>
      <c r="S29" s="2">
        <v>676</v>
      </c>
      <c r="T29" s="2">
        <v>0</v>
      </c>
      <c r="U29" s="2">
        <v>0</v>
      </c>
      <c r="V29" s="2">
        <v>1302</v>
      </c>
      <c r="W29" s="2">
        <v>0</v>
      </c>
      <c r="X29" s="2">
        <v>167</v>
      </c>
      <c r="Y29" s="2">
        <v>27</v>
      </c>
      <c r="Z29" s="2">
        <v>0</v>
      </c>
      <c r="AA29" s="1">
        <f t="shared" si="14"/>
        <v>4479</v>
      </c>
      <c r="AB29" s="14">
        <f t="shared" si="14"/>
        <v>13290</v>
      </c>
      <c r="AC29" s="12">
        <f>AA29+AB29</f>
        <v>17769</v>
      </c>
      <c r="AE29" s="3" t="s">
        <v>14</v>
      </c>
      <c r="AF29" s="2">
        <f t="shared" si="15"/>
        <v>5840.2489406779659</v>
      </c>
      <c r="AG29" s="2">
        <f t="shared" si="15"/>
        <v>5626.5939429828277</v>
      </c>
      <c r="AH29" s="2">
        <f t="shared" si="15"/>
        <v>5707.8254437869819</v>
      </c>
      <c r="AI29" s="2" t="str">
        <f t="shared" si="15"/>
        <v>N.A.</v>
      </c>
      <c r="AJ29" s="2" t="str">
        <f t="shared" si="15"/>
        <v>N.A.</v>
      </c>
      <c r="AK29" s="2">
        <f t="shared" si="15"/>
        <v>14057.603686635945</v>
      </c>
      <c r="AL29" s="2" t="str">
        <f t="shared" si="15"/>
        <v>N.A.</v>
      </c>
      <c r="AM29" s="2">
        <f t="shared" si="15"/>
        <v>1459.9401197604789</v>
      </c>
      <c r="AN29" s="2">
        <f t="shared" si="15"/>
        <v>0</v>
      </c>
      <c r="AO29" s="2" t="str">
        <f t="shared" si="15"/>
        <v>N.A.</v>
      </c>
      <c r="AP29" s="15">
        <f t="shared" si="15"/>
        <v>5785.0569323509708</v>
      </c>
      <c r="AQ29" s="16">
        <f t="shared" si="15"/>
        <v>6400.2089541008281</v>
      </c>
      <c r="AR29" s="12">
        <f t="shared" si="15"/>
        <v>6245.1486859136703</v>
      </c>
    </row>
    <row r="30" spans="1:44" ht="15" customHeight="1" thickBot="1" x14ac:dyDescent="0.3">
      <c r="A30" s="3" t="s">
        <v>15</v>
      </c>
      <c r="B30" s="2">
        <v>169290</v>
      </c>
      <c r="C30" s="2">
        <v>1142800</v>
      </c>
      <c r="D30" s="2"/>
      <c r="E30" s="2"/>
      <c r="F30" s="2"/>
      <c r="G30" s="2">
        <v>0</v>
      </c>
      <c r="H30" s="2">
        <v>0</v>
      </c>
      <c r="I30" s="2"/>
      <c r="J30" s="2">
        <v>0</v>
      </c>
      <c r="K30" s="2"/>
      <c r="L30" s="1">
        <f t="shared" si="13"/>
        <v>169290</v>
      </c>
      <c r="M30" s="14">
        <f t="shared" si="13"/>
        <v>1142800</v>
      </c>
      <c r="N30" s="12">
        <f>L30+M30</f>
        <v>1312090</v>
      </c>
      <c r="P30" s="3" t="s">
        <v>15</v>
      </c>
      <c r="Q30" s="2">
        <v>54</v>
      </c>
      <c r="R30" s="2">
        <v>215</v>
      </c>
      <c r="S30" s="2">
        <v>0</v>
      </c>
      <c r="T30" s="2">
        <v>0</v>
      </c>
      <c r="U30" s="2">
        <v>0</v>
      </c>
      <c r="V30" s="2">
        <v>54</v>
      </c>
      <c r="W30" s="2">
        <v>189</v>
      </c>
      <c r="X30" s="2">
        <v>0</v>
      </c>
      <c r="Y30" s="2">
        <v>81</v>
      </c>
      <c r="Z30" s="2">
        <v>0</v>
      </c>
      <c r="AA30" s="1">
        <f t="shared" si="14"/>
        <v>324</v>
      </c>
      <c r="AB30" s="14">
        <f t="shared" si="14"/>
        <v>269</v>
      </c>
      <c r="AC30" s="18">
        <f>AA30+AB30</f>
        <v>593</v>
      </c>
      <c r="AE30" s="3" t="s">
        <v>15</v>
      </c>
      <c r="AF30" s="2">
        <f t="shared" si="15"/>
        <v>3135</v>
      </c>
      <c r="AG30" s="2">
        <f t="shared" si="15"/>
        <v>5315.3488372093025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522.5</v>
      </c>
      <c r="AQ30" s="16">
        <f t="shared" si="15"/>
        <v>4248.3271375464683</v>
      </c>
      <c r="AR30" s="12">
        <f t="shared" si="15"/>
        <v>2212.6306913996627</v>
      </c>
    </row>
    <row r="31" spans="1:44" ht="15" customHeight="1" thickBot="1" x14ac:dyDescent="0.3">
      <c r="A31" s="4" t="s">
        <v>16</v>
      </c>
      <c r="B31" s="2">
        <f t="shared" ref="B31:K31" si="16">SUM(B27:B30)</f>
        <v>47997170</v>
      </c>
      <c r="C31" s="2">
        <f t="shared" si="16"/>
        <v>67654767</v>
      </c>
      <c r="D31" s="2">
        <f t="shared" si="16"/>
        <v>4178409.9999999995</v>
      </c>
      <c r="E31" s="2">
        <f t="shared" si="16"/>
        <v>0</v>
      </c>
      <c r="F31" s="2">
        <f t="shared" si="16"/>
        <v>4568580</v>
      </c>
      <c r="G31" s="2">
        <f t="shared" si="16"/>
        <v>18303000</v>
      </c>
      <c r="H31" s="2">
        <f t="shared" si="16"/>
        <v>5735210</v>
      </c>
      <c r="I31" s="2">
        <f t="shared" si="16"/>
        <v>243809.99999999997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62479370</v>
      </c>
      <c r="M31" s="14">
        <f t="shared" ref="M31" si="18">C31+E31+G31+I31+K31</f>
        <v>86201577</v>
      </c>
      <c r="N31" s="18">
        <f>L31+M31</f>
        <v>148680947</v>
      </c>
      <c r="P31" s="4" t="s">
        <v>16</v>
      </c>
      <c r="Q31" s="2">
        <f t="shared" ref="Q31:Z31" si="19">SUM(Q27:Q30)</f>
        <v>6957</v>
      </c>
      <c r="R31" s="2">
        <f t="shared" si="19"/>
        <v>12036</v>
      </c>
      <c r="S31" s="2">
        <f t="shared" si="19"/>
        <v>738</v>
      </c>
      <c r="T31" s="2">
        <f t="shared" si="19"/>
        <v>0</v>
      </c>
      <c r="U31" s="2">
        <f t="shared" si="19"/>
        <v>548</v>
      </c>
      <c r="V31" s="2">
        <f t="shared" si="19"/>
        <v>1356</v>
      </c>
      <c r="W31" s="2">
        <f t="shared" si="19"/>
        <v>1179</v>
      </c>
      <c r="X31" s="2">
        <f t="shared" si="19"/>
        <v>167</v>
      </c>
      <c r="Y31" s="2">
        <f t="shared" si="19"/>
        <v>108</v>
      </c>
      <c r="Z31" s="2">
        <f t="shared" si="19"/>
        <v>0</v>
      </c>
      <c r="AA31" s="1">
        <f t="shared" ref="AA31" si="20">Q31+S31+U31+W31+Y31</f>
        <v>9530</v>
      </c>
      <c r="AB31" s="14">
        <f t="shared" ref="AB31" si="21">R31+T31+V31+X31+Z31</f>
        <v>13559</v>
      </c>
      <c r="AC31" s="12">
        <f>AA31+AB31</f>
        <v>23089</v>
      </c>
      <c r="AE31" s="4" t="s">
        <v>16</v>
      </c>
      <c r="AF31" s="2">
        <f t="shared" ref="AF31:AO31" si="22">IFERROR(B31/Q31, "N.A.")</f>
        <v>6899.1188730774757</v>
      </c>
      <c r="AG31" s="2">
        <f t="shared" si="22"/>
        <v>5621.0341475573277</v>
      </c>
      <c r="AH31" s="2">
        <f t="shared" si="22"/>
        <v>5661.8021680216798</v>
      </c>
      <c r="AI31" s="2" t="str">
        <f t="shared" si="22"/>
        <v>N.A.</v>
      </c>
      <c r="AJ31" s="2">
        <f t="shared" si="22"/>
        <v>8336.8248175182489</v>
      </c>
      <c r="AK31" s="2">
        <f t="shared" si="22"/>
        <v>13497.787610619469</v>
      </c>
      <c r="AL31" s="2">
        <f t="shared" si="22"/>
        <v>4864.4698897370654</v>
      </c>
      <c r="AM31" s="2">
        <f t="shared" si="22"/>
        <v>1459.9401197604789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6556.0724029380899</v>
      </c>
      <c r="AQ31" s="16">
        <f t="shared" ref="AQ31" si="24">IFERROR(M31/AB31, "N.A.")</f>
        <v>6357.5172947857509</v>
      </c>
      <c r="AR31" s="12">
        <f t="shared" ref="AR31" si="25">IFERROR(N31/AC31, "N.A.")</f>
        <v>6439.4710468188314</v>
      </c>
    </row>
    <row r="32" spans="1:44" ht="15" customHeight="1" thickBot="1" x14ac:dyDescent="0.3">
      <c r="A32" s="5" t="s">
        <v>0</v>
      </c>
      <c r="B32" s="46">
        <f>B31+C31</f>
        <v>115651937</v>
      </c>
      <c r="C32" s="47"/>
      <c r="D32" s="46">
        <f>D31+E31</f>
        <v>4178409.9999999995</v>
      </c>
      <c r="E32" s="47"/>
      <c r="F32" s="46">
        <f>F31+G31</f>
        <v>22871580</v>
      </c>
      <c r="G32" s="47"/>
      <c r="H32" s="46">
        <f>H31+I31</f>
        <v>5979020</v>
      </c>
      <c r="I32" s="47"/>
      <c r="J32" s="46">
        <f>J31+K31</f>
        <v>0</v>
      </c>
      <c r="K32" s="47"/>
      <c r="L32" s="46">
        <f>L31+M31</f>
        <v>148680947</v>
      </c>
      <c r="M32" s="50"/>
      <c r="N32" s="19">
        <f>B32+D32+F32+H32+J32</f>
        <v>148680947</v>
      </c>
      <c r="P32" s="5" t="s">
        <v>0</v>
      </c>
      <c r="Q32" s="46">
        <f>Q31+R31</f>
        <v>18993</v>
      </c>
      <c r="R32" s="47"/>
      <c r="S32" s="46">
        <f>S31+T31</f>
        <v>738</v>
      </c>
      <c r="T32" s="47"/>
      <c r="U32" s="46">
        <f>U31+V31</f>
        <v>1904</v>
      </c>
      <c r="V32" s="47"/>
      <c r="W32" s="46">
        <f>W31+X31</f>
        <v>1346</v>
      </c>
      <c r="X32" s="47"/>
      <c r="Y32" s="46">
        <f>Y31+Z31</f>
        <v>108</v>
      </c>
      <c r="Z32" s="47"/>
      <c r="AA32" s="46">
        <f>AA31+AB31</f>
        <v>23089</v>
      </c>
      <c r="AB32" s="47"/>
      <c r="AC32" s="20">
        <f>Q32+S32+U32+W32+Y32</f>
        <v>23089</v>
      </c>
      <c r="AE32" s="5" t="s">
        <v>0</v>
      </c>
      <c r="AF32" s="48">
        <f>IFERROR(B32/Q32,"N.A.")</f>
        <v>6089.187437476965</v>
      </c>
      <c r="AG32" s="49"/>
      <c r="AH32" s="48">
        <f>IFERROR(D32/S32,"N.A.")</f>
        <v>5661.8021680216798</v>
      </c>
      <c r="AI32" s="49"/>
      <c r="AJ32" s="48">
        <f>IFERROR(F32/U32,"N.A.")</f>
        <v>12012.384453781513</v>
      </c>
      <c r="AK32" s="49"/>
      <c r="AL32" s="48">
        <f>IFERROR(H32/W32,"N.A.")</f>
        <v>4442.0653789004455</v>
      </c>
      <c r="AM32" s="49"/>
      <c r="AN32" s="48">
        <f>IFERROR(J32/Y32,"N.A.")</f>
        <v>0</v>
      </c>
      <c r="AO32" s="49"/>
      <c r="AP32" s="48">
        <f>IFERROR(L32/AA32,"N.A.")</f>
        <v>6439.4710468188314</v>
      </c>
      <c r="AQ32" s="49"/>
      <c r="AR32" s="17">
        <f>IFERROR(N32/AC32, "N.A.")</f>
        <v>6439.4710468188314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1461700</v>
      </c>
      <c r="C39" s="2"/>
      <c r="D39" s="2"/>
      <c r="E39" s="2"/>
      <c r="F39" s="2">
        <v>408000</v>
      </c>
      <c r="G39" s="2"/>
      <c r="H39" s="2">
        <v>5710225</v>
      </c>
      <c r="I39" s="2"/>
      <c r="J39" s="2"/>
      <c r="K39" s="2"/>
      <c r="L39" s="1">
        <f t="shared" ref="L39:M42" si="26">B39+D39+F39+H39+J39</f>
        <v>7579925</v>
      </c>
      <c r="M39" s="14">
        <f t="shared" si="26"/>
        <v>0</v>
      </c>
      <c r="N39" s="12">
        <f>L39+M39</f>
        <v>7579925</v>
      </c>
      <c r="P39" s="3" t="s">
        <v>12</v>
      </c>
      <c r="Q39" s="2">
        <v>311</v>
      </c>
      <c r="R39" s="2">
        <v>0</v>
      </c>
      <c r="S39" s="2">
        <v>0</v>
      </c>
      <c r="T39" s="2">
        <v>0</v>
      </c>
      <c r="U39" s="2">
        <v>102</v>
      </c>
      <c r="V39" s="2">
        <v>0</v>
      </c>
      <c r="W39" s="2">
        <v>2540</v>
      </c>
      <c r="X39" s="2">
        <v>0</v>
      </c>
      <c r="Y39" s="2">
        <v>0</v>
      </c>
      <c r="Z39" s="2">
        <v>0</v>
      </c>
      <c r="AA39" s="1">
        <f t="shared" ref="AA39:AB42" si="27">Q39+S39+U39+W39+Y39</f>
        <v>2953</v>
      </c>
      <c r="AB39" s="14">
        <f t="shared" si="27"/>
        <v>0</v>
      </c>
      <c r="AC39" s="12">
        <f>AA39+AB39</f>
        <v>2953</v>
      </c>
      <c r="AE39" s="3" t="s">
        <v>12</v>
      </c>
      <c r="AF39" s="2">
        <f t="shared" ref="AF39:AR42" si="28">IFERROR(B39/Q39, "N.A.")</f>
        <v>4700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4000</v>
      </c>
      <c r="AK39" s="2" t="str">
        <f t="shared" si="28"/>
        <v>N.A.</v>
      </c>
      <c r="AL39" s="2">
        <f t="shared" si="28"/>
        <v>2248.1200787401576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2566.8557399254996</v>
      </c>
      <c r="AQ39" s="16" t="str">
        <f t="shared" si="28"/>
        <v>N.A.</v>
      </c>
      <c r="AR39" s="12">
        <f t="shared" si="28"/>
        <v>2566.8557399254996</v>
      </c>
    </row>
    <row r="40" spans="1:44" ht="15" customHeight="1" thickBot="1" x14ac:dyDescent="0.3">
      <c r="A40" s="3" t="s">
        <v>13</v>
      </c>
      <c r="B40" s="2">
        <v>2945810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2945810</v>
      </c>
      <c r="M40" s="14">
        <f t="shared" si="26"/>
        <v>0</v>
      </c>
      <c r="N40" s="12">
        <f>L40+M40</f>
        <v>2945810</v>
      </c>
      <c r="P40" s="3" t="s">
        <v>13</v>
      </c>
      <c r="Q40" s="2">
        <v>786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786</v>
      </c>
      <c r="AB40" s="14">
        <f t="shared" si="27"/>
        <v>0</v>
      </c>
      <c r="AC40" s="12">
        <f>AA40+AB40</f>
        <v>786</v>
      </c>
      <c r="AE40" s="3" t="s">
        <v>13</v>
      </c>
      <c r="AF40" s="2">
        <f t="shared" si="28"/>
        <v>3747.8498727735368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3747.8498727735368</v>
      </c>
      <c r="AQ40" s="16" t="str">
        <f t="shared" si="28"/>
        <v>N.A.</v>
      </c>
      <c r="AR40" s="12">
        <f t="shared" si="28"/>
        <v>3747.8498727735368</v>
      </c>
    </row>
    <row r="41" spans="1:44" ht="15" customHeight="1" thickBot="1" x14ac:dyDescent="0.3">
      <c r="A41" s="3" t="s">
        <v>14</v>
      </c>
      <c r="B41" s="2">
        <v>3886580</v>
      </c>
      <c r="C41" s="2">
        <v>22789519.999999996</v>
      </c>
      <c r="D41" s="2"/>
      <c r="E41" s="2"/>
      <c r="F41" s="2"/>
      <c r="G41" s="2">
        <v>3300000</v>
      </c>
      <c r="H41" s="2"/>
      <c r="I41" s="2">
        <v>0</v>
      </c>
      <c r="J41" s="2">
        <v>0</v>
      </c>
      <c r="K41" s="2"/>
      <c r="L41" s="1">
        <f t="shared" si="26"/>
        <v>3886580</v>
      </c>
      <c r="M41" s="14">
        <f t="shared" si="26"/>
        <v>26089519.999999996</v>
      </c>
      <c r="N41" s="12">
        <f>L41+M41</f>
        <v>29976099.999999996</v>
      </c>
      <c r="P41" s="3" t="s">
        <v>14</v>
      </c>
      <c r="Q41" s="2">
        <v>1154</v>
      </c>
      <c r="R41" s="2">
        <v>4975</v>
      </c>
      <c r="S41" s="2">
        <v>0</v>
      </c>
      <c r="T41" s="2">
        <v>0</v>
      </c>
      <c r="U41" s="2">
        <v>0</v>
      </c>
      <c r="V41" s="2">
        <v>150</v>
      </c>
      <c r="W41" s="2">
        <v>0</v>
      </c>
      <c r="X41" s="2">
        <v>150</v>
      </c>
      <c r="Y41" s="2">
        <v>113</v>
      </c>
      <c r="Z41" s="2">
        <v>0</v>
      </c>
      <c r="AA41" s="1">
        <f t="shared" si="27"/>
        <v>1267</v>
      </c>
      <c r="AB41" s="14">
        <f t="shared" si="27"/>
        <v>5275</v>
      </c>
      <c r="AC41" s="12">
        <f>AA41+AB41</f>
        <v>6542</v>
      </c>
      <c r="AE41" s="3" t="s">
        <v>14</v>
      </c>
      <c r="AF41" s="2">
        <f t="shared" si="28"/>
        <v>3367.9202772963604</v>
      </c>
      <c r="AG41" s="2">
        <f t="shared" si="28"/>
        <v>4580.8080402010046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22000</v>
      </c>
      <c r="AL41" s="2" t="str">
        <f t="shared" si="28"/>
        <v>N.A.</v>
      </c>
      <c r="AM41" s="2">
        <f t="shared" si="28"/>
        <v>0</v>
      </c>
      <c r="AN41" s="2">
        <f t="shared" si="28"/>
        <v>0</v>
      </c>
      <c r="AO41" s="2" t="str">
        <f t="shared" si="28"/>
        <v>N.A.</v>
      </c>
      <c r="AP41" s="15">
        <f t="shared" si="28"/>
        <v>3067.5453827940014</v>
      </c>
      <c r="AQ41" s="16">
        <f t="shared" si="28"/>
        <v>4945.8805687203785</v>
      </c>
      <c r="AR41" s="12">
        <f t="shared" si="28"/>
        <v>4582.1002751452152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2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2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2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8294090</v>
      </c>
      <c r="C43" s="2">
        <f t="shared" si="29"/>
        <v>22789519.999999996</v>
      </c>
      <c r="D43" s="2">
        <f t="shared" si="29"/>
        <v>0</v>
      </c>
      <c r="E43" s="2">
        <f t="shared" si="29"/>
        <v>0</v>
      </c>
      <c r="F43" s="2">
        <f t="shared" si="29"/>
        <v>408000</v>
      </c>
      <c r="G43" s="2">
        <f t="shared" si="29"/>
        <v>3300000</v>
      </c>
      <c r="H43" s="2">
        <f t="shared" si="29"/>
        <v>5710225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14412315</v>
      </c>
      <c r="M43" s="14">
        <f t="shared" ref="M43" si="31">C43+E43+G43+I43+K43</f>
        <v>26089519.999999996</v>
      </c>
      <c r="N43" s="18">
        <f>L43+M43</f>
        <v>40501835</v>
      </c>
      <c r="P43" s="4" t="s">
        <v>16</v>
      </c>
      <c r="Q43" s="2">
        <f t="shared" ref="Q43:Z43" si="32">SUM(Q39:Q42)</f>
        <v>2251</v>
      </c>
      <c r="R43" s="2">
        <f t="shared" si="32"/>
        <v>4975</v>
      </c>
      <c r="S43" s="2">
        <f t="shared" si="32"/>
        <v>0</v>
      </c>
      <c r="T43" s="2">
        <f t="shared" si="32"/>
        <v>0</v>
      </c>
      <c r="U43" s="2">
        <f t="shared" si="32"/>
        <v>102</v>
      </c>
      <c r="V43" s="2">
        <f t="shared" si="32"/>
        <v>150</v>
      </c>
      <c r="W43" s="2">
        <f t="shared" si="32"/>
        <v>2540</v>
      </c>
      <c r="X43" s="2">
        <f t="shared" si="32"/>
        <v>150</v>
      </c>
      <c r="Y43" s="2">
        <f t="shared" si="32"/>
        <v>113</v>
      </c>
      <c r="Z43" s="2">
        <f t="shared" si="32"/>
        <v>0</v>
      </c>
      <c r="AA43" s="1">
        <f t="shared" ref="AA43" si="33">Q43+S43+U43+W43+Y43</f>
        <v>5006</v>
      </c>
      <c r="AB43" s="14">
        <f t="shared" ref="AB43" si="34">R43+T43+V43+X43+Z43</f>
        <v>5275</v>
      </c>
      <c r="AC43" s="18">
        <f>AA43+AB43</f>
        <v>10281</v>
      </c>
      <c r="AE43" s="4" t="s">
        <v>16</v>
      </c>
      <c r="AF43" s="2">
        <f t="shared" ref="AF43:AO43" si="35">IFERROR(B43/Q43, "N.A.")</f>
        <v>3684.6246112838739</v>
      </c>
      <c r="AG43" s="2">
        <f t="shared" si="35"/>
        <v>4580.8080402010046</v>
      </c>
      <c r="AH43" s="2" t="str">
        <f t="shared" si="35"/>
        <v>N.A.</v>
      </c>
      <c r="AI43" s="2" t="str">
        <f t="shared" si="35"/>
        <v>N.A.</v>
      </c>
      <c r="AJ43" s="2">
        <f t="shared" si="35"/>
        <v>4000</v>
      </c>
      <c r="AK43" s="2">
        <f t="shared" si="35"/>
        <v>22000</v>
      </c>
      <c r="AL43" s="2">
        <f t="shared" si="35"/>
        <v>2248.1200787401576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2879.008190171794</v>
      </c>
      <c r="AQ43" s="16">
        <f t="shared" ref="AQ43" si="37">IFERROR(M43/AB43, "N.A.")</f>
        <v>4945.8805687203785</v>
      </c>
      <c r="AR43" s="12">
        <f t="shared" ref="AR43" si="38">IFERROR(N43/AC43, "N.A.")</f>
        <v>3939.4839996109326</v>
      </c>
    </row>
    <row r="44" spans="1:44" ht="15" customHeight="1" thickBot="1" x14ac:dyDescent="0.3">
      <c r="A44" s="5" t="s">
        <v>0</v>
      </c>
      <c r="B44" s="46">
        <f>B43+C43</f>
        <v>31083609.999999996</v>
      </c>
      <c r="C44" s="47"/>
      <c r="D44" s="46">
        <f>D43+E43</f>
        <v>0</v>
      </c>
      <c r="E44" s="47"/>
      <c r="F44" s="46">
        <f>F43+G43</f>
        <v>3708000</v>
      </c>
      <c r="G44" s="47"/>
      <c r="H44" s="46">
        <f>H43+I43</f>
        <v>5710225</v>
      </c>
      <c r="I44" s="47"/>
      <c r="J44" s="46">
        <f>J43+K43</f>
        <v>0</v>
      </c>
      <c r="K44" s="47"/>
      <c r="L44" s="46">
        <f>L43+M43</f>
        <v>40501835</v>
      </c>
      <c r="M44" s="50"/>
      <c r="N44" s="19">
        <f>B44+D44+F44+H44+J44</f>
        <v>40501835</v>
      </c>
      <c r="P44" s="5" t="s">
        <v>0</v>
      </c>
      <c r="Q44" s="46">
        <f>Q43+R43</f>
        <v>7226</v>
      </c>
      <c r="R44" s="47"/>
      <c r="S44" s="46">
        <f>S43+T43</f>
        <v>0</v>
      </c>
      <c r="T44" s="47"/>
      <c r="U44" s="46">
        <f>U43+V43</f>
        <v>252</v>
      </c>
      <c r="V44" s="47"/>
      <c r="W44" s="46">
        <f>W43+X43</f>
        <v>2690</v>
      </c>
      <c r="X44" s="47"/>
      <c r="Y44" s="46">
        <f>Y43+Z43</f>
        <v>113</v>
      </c>
      <c r="Z44" s="47"/>
      <c r="AA44" s="46">
        <f>AA43+AB43</f>
        <v>10281</v>
      </c>
      <c r="AB44" s="50"/>
      <c r="AC44" s="19">
        <f>Q44+S44+U44+W44+Y44</f>
        <v>10281</v>
      </c>
      <c r="AE44" s="5" t="s">
        <v>0</v>
      </c>
      <c r="AF44" s="48">
        <f>IFERROR(B44/Q44,"N.A.")</f>
        <v>4301.6343758649318</v>
      </c>
      <c r="AG44" s="49"/>
      <c r="AH44" s="48" t="str">
        <f>IFERROR(D44/S44,"N.A.")</f>
        <v>N.A.</v>
      </c>
      <c r="AI44" s="49"/>
      <c r="AJ44" s="48">
        <f>IFERROR(F44/U44,"N.A.")</f>
        <v>14714.285714285714</v>
      </c>
      <c r="AK44" s="49"/>
      <c r="AL44" s="48">
        <f>IFERROR(H44/W44,"N.A.")</f>
        <v>2122.7602230483271</v>
      </c>
      <c r="AM44" s="49"/>
      <c r="AN44" s="48">
        <f>IFERROR(J44/Y44,"N.A.")</f>
        <v>0</v>
      </c>
      <c r="AO44" s="49"/>
      <c r="AP44" s="48">
        <f>IFERROR(L44/AA44,"N.A.")</f>
        <v>3939.4839996109326</v>
      </c>
      <c r="AQ44" s="49"/>
      <c r="AR44" s="17">
        <f>IFERROR(N44/AC44, "N.A.")</f>
        <v>3939.4839996109326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2009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3" t="s">
        <v>31</v>
      </c>
      <c r="P10" s="13" t="s">
        <v>28</v>
      </c>
      <c r="AE10" s="1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2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2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2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2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2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2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2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2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2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2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2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2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2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3" t="s">
        <v>32</v>
      </c>
      <c r="P22" s="13" t="s">
        <v>29</v>
      </c>
      <c r="AE22" s="1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2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2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2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2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2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2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2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2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2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2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2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2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2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3" t="s">
        <v>33</v>
      </c>
      <c r="P34" s="13" t="s">
        <v>30</v>
      </c>
      <c r="AE34" s="13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2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2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2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2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2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2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2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2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2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2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2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2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2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3946fdfc-da00-409a-95df-cd9f19cc2a9a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2009 T1</dc:title>
  <dc:subject>Matriz Hussmanns Quintana Roo, 2009-T1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2025-12-16T14:26:25Z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